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stachanczyka\Desktop\"/>
    </mc:Choice>
  </mc:AlternateContent>
  <bookViews>
    <workbookView xWindow="8532" yWindow="-96" windowWidth="15576" windowHeight="11532" tabRatio="942"/>
  </bookViews>
  <sheets>
    <sheet name="Spis tablic     List of tables" sheetId="1" r:id="rId1"/>
    <sheet name="Tabl.1CZ.1" sheetId="3" r:id="rId2"/>
    <sheet name="Tabl.1CZ.2" sheetId="85" r:id="rId3"/>
    <sheet name="Tabl.1CZ.3" sheetId="86" r:id="rId4"/>
    <sheet name="Tabl.1CZ.4" sheetId="182" r:id="rId5"/>
    <sheet name="Tabl.1CZ.5" sheetId="88" r:id="rId6"/>
    <sheet name="Tabl. 2" sheetId="6" r:id="rId7"/>
    <sheet name="Tabl.3CZ.1" sheetId="9" r:id="rId8"/>
    <sheet name="Tabl.3CZ.2" sheetId="96" r:id="rId9"/>
    <sheet name="Tabl.3CZ.3" sheetId="132" r:id="rId10"/>
    <sheet name="Tabl.3CZ.4" sheetId="134" r:id="rId11"/>
    <sheet name="Tabl.4CZ.1" sheetId="10" r:id="rId12"/>
    <sheet name="Tabl.4CZ.2" sheetId="98" r:id="rId13"/>
    <sheet name="Tabl.5CZ.1" sheetId="180" r:id="rId14"/>
    <sheet name="Tabl.5CZ.2" sheetId="130" r:id="rId15"/>
    <sheet name="Tabl.6" sheetId="181" r:id="rId16"/>
    <sheet name="Tabl.7CZ.1" sheetId="13" r:id="rId17"/>
    <sheet name="Tabl.7CZ.2" sheetId="102" r:id="rId18"/>
    <sheet name="Tabl.8" sheetId="14" r:id="rId19"/>
    <sheet name="Tabl.9" sheetId="15" r:id="rId20"/>
    <sheet name="Tabl.10CZ.1" sheetId="16" r:id="rId21"/>
    <sheet name="Tabl.10CZ.2" sheetId="103" r:id="rId22"/>
    <sheet name="Tabl.11" sheetId="17" r:id="rId23"/>
    <sheet name="Tabl.12CZ.1" sheetId="18" r:id="rId24"/>
    <sheet name="Tabl.12CZ.2" sheetId="107" r:id="rId25"/>
    <sheet name="Tabl. 13CZ.1" sheetId="21" r:id="rId26"/>
    <sheet name="Tabl. 13CZ.2" sheetId="71" r:id="rId27"/>
    <sheet name="Tabl. 13CZ.3" sheetId="72" r:id="rId28"/>
    <sheet name="Tabl. 14CZ.1 " sheetId="73" r:id="rId29"/>
    <sheet name="Tabl.14CZ.2" sheetId="74" r:id="rId30"/>
    <sheet name="Tabl.14CZ.3" sheetId="75" r:id="rId31"/>
    <sheet name="Tabl.15" sheetId="27" r:id="rId32"/>
    <sheet name="Tabl.16CZ.1" sheetId="78" r:id="rId33"/>
    <sheet name="Tabl.16CZ.2" sheetId="108" r:id="rId34"/>
    <sheet name="Tabl.17" sheetId="29" r:id="rId35"/>
    <sheet name="Tabl.18CZ.1" sheetId="30" r:id="rId36"/>
    <sheet name="Tabl.18CZ.2" sheetId="109" r:id="rId37"/>
    <sheet name="Tabl.18CZ.3" sheetId="110" r:id="rId38"/>
    <sheet name="Tabl.19" sheetId="31" r:id="rId39"/>
    <sheet name="Tabl.20" sheetId="84" r:id="rId40"/>
    <sheet name="Tabl.21" sheetId="33" r:id="rId41"/>
    <sheet name="Tabl.22CZ.1" sheetId="79" r:id="rId42"/>
    <sheet name="Tabl.22CZ.2" sheetId="111" r:id="rId43"/>
    <sheet name="Tabl.23" sheetId="35" r:id="rId44"/>
    <sheet name="Tabl.24CZ.1" sheetId="38" r:id="rId45"/>
    <sheet name="Tabl.24CZ.2" sheetId="115" r:id="rId46"/>
    <sheet name="Tabl.25CZ.1" sheetId="40" r:id="rId47"/>
    <sheet name="Tabl.25CZ.2" sheetId="116" r:id="rId48"/>
    <sheet name="Tabl.26CZ.1" sheetId="41" r:id="rId49"/>
    <sheet name="Tabl.26CZ.2" sheetId="117" r:id="rId50"/>
    <sheet name="Tabl.26CZ.3" sheetId="118" r:id="rId51"/>
    <sheet name="Tabl.26CZ.4" sheetId="119" r:id="rId52"/>
    <sheet name="Tabl.27CZ.1" sheetId="82" r:id="rId53"/>
    <sheet name="Tabl.27CZ.2" sheetId="121" r:id="rId54"/>
    <sheet name="Tabl.27CZ.3" sheetId="155" r:id="rId55"/>
    <sheet name="Tabl.28" sheetId="44" r:id="rId56"/>
    <sheet name="Tabl.29CZ.1" sheetId="83" r:id="rId57"/>
    <sheet name="Tabl.29CZ.2" sheetId="122" r:id="rId58"/>
    <sheet name="Tabl.30CZ.1" sheetId="46" r:id="rId59"/>
    <sheet name="Tabl.30CZ.2" sheetId="123" r:id="rId60"/>
    <sheet name="Tabl.31CZ.1" sheetId="166" r:id="rId61"/>
    <sheet name="Tabl.31CZ.2" sheetId="167" r:id="rId62"/>
    <sheet name="Tabl.31CZ.3" sheetId="171" r:id="rId63"/>
    <sheet name="Tabl.31CZ.4" sheetId="172" r:id="rId64"/>
    <sheet name="Tabl.31CZ.5" sheetId="173" r:id="rId65"/>
    <sheet name="Tabl.32" sheetId="47" r:id="rId66"/>
    <sheet name="Tabl.33CZ.1" sheetId="36" r:id="rId67"/>
    <sheet name="Tabl.33CZ.2" sheetId="112" r:id="rId68"/>
    <sheet name="Tabl.34CZ.1" sheetId="37" r:id="rId69"/>
    <sheet name="Tabl.34CZ.2" sheetId="113" r:id="rId70"/>
    <sheet name="Tabl.35" sheetId="147" r:id="rId71"/>
    <sheet name="Tabl.36CZ.1" sheetId="52" r:id="rId72"/>
    <sheet name="Tabl.36CZ.2" sheetId="183" r:id="rId73"/>
    <sheet name="Tabl.37" sheetId="53" r:id="rId74"/>
    <sheet name="Tabl.38" sheetId="54" r:id="rId75"/>
    <sheet name="Tabl.39" sheetId="55" r:id="rId76"/>
    <sheet name="Tabl.40CZ.1" sheetId="57" r:id="rId77"/>
    <sheet name="Tabl.40CZ.2" sheetId="156" r:id="rId78"/>
    <sheet name="Tabl.41CZ.1" sheetId="59" r:id="rId79"/>
    <sheet name="Tabl.41CZ.2" sheetId="157" r:id="rId80"/>
    <sheet name="Tabl. 42" sheetId="60" r:id="rId81"/>
    <sheet name="Tabl.43CZ.1" sheetId="56" r:id="rId82"/>
    <sheet name="Tabl.43CZ.1A" sheetId="124" r:id="rId83"/>
    <sheet name="Tabl.43CZ.2" sheetId="125" r:id="rId84"/>
    <sheet name="Tabl.43CZ.2A" sheetId="126" r:id="rId85"/>
    <sheet name="Tabl.44CZ.1" sheetId="61" r:id="rId86"/>
    <sheet name="Tabl.44CZ.2" sheetId="62" r:id="rId87"/>
    <sheet name="Tabl.44CZ.3" sheetId="63" r:id="rId88"/>
    <sheet name="Tabl.44CZ.4 " sheetId="64" r:id="rId89"/>
    <sheet name="Tabl.45CZ.1" sheetId="136" r:id="rId90"/>
    <sheet name="Tabl.45CZ.2" sheetId="138" r:id="rId91"/>
    <sheet name="Tabl.45CZ.3" sheetId="66" r:id="rId92"/>
    <sheet name="Tabl.45CZ.4" sheetId="4" r:id="rId93"/>
    <sheet name="Tabl.45CZ.5" sheetId="67" r:id="rId94"/>
    <sheet name="Tabl.45CZ.6" sheetId="68" r:id="rId95"/>
    <sheet name="Tabl.45CZ.7" sheetId="69" r:id="rId96"/>
  </sheets>
  <externalReferences>
    <externalReference r:id="rId97"/>
  </externalReferences>
  <definedNames>
    <definedName name="_xlnm.Print_Area" localSheetId="22">Tabl.11!$A$1:$J$31</definedName>
    <definedName name="_xlnm.Print_Area" localSheetId="23">Tabl.12CZ.1!$A$1:$M$32</definedName>
    <definedName name="_xlnm.Print_Area" localSheetId="24">Tabl.12CZ.2!$A$1:$J$29</definedName>
    <definedName name="_xlnm.Print_Area" localSheetId="38">Tabl.19!$A$1:$I$36</definedName>
    <definedName name="_xlnm.Print_Area" localSheetId="1">Tabl.1CZ.1!$A$1:$M$37</definedName>
    <definedName name="_xlnm.Print_Area" localSheetId="2">Tabl.1CZ.2!$A$1:$K$36</definedName>
    <definedName name="_xlnm.Print_Area" localSheetId="3">Tabl.1CZ.3!$A$1:$M$35</definedName>
    <definedName name="_xlnm.Print_Area" localSheetId="4">Tabl.1CZ.4!$A$1:$L$36</definedName>
    <definedName name="_xlnm.Print_Area" localSheetId="5">Tabl.1CZ.5!$A$1:$I$35</definedName>
    <definedName name="_xlnm.Print_Area" localSheetId="41">Tabl.22CZ.1!$A$1:$L$25</definedName>
    <definedName name="_xlnm.Print_Area" localSheetId="42">Tabl.22CZ.2!$A$1:$H$22</definedName>
    <definedName name="_xlnm.Print_Area" localSheetId="43">Tabl.23!$A$1:$O$37</definedName>
    <definedName name="_xlnm.Print_Area" localSheetId="46">Tabl.25CZ.1!$A$1:$I$38</definedName>
    <definedName name="_xlnm.Print_Area" localSheetId="47">Tabl.25CZ.2!$A$1:$G$36</definedName>
    <definedName name="_xlnm.Print_Area" localSheetId="48">Tabl.26CZ.1!$A$1:$G$53</definedName>
    <definedName name="_xlnm.Print_Area" localSheetId="49">Tabl.26CZ.2!$A$1:$G$49</definedName>
    <definedName name="_xlnm.Print_Area" localSheetId="50">Tabl.26CZ.3!$A$1:$G$50</definedName>
    <definedName name="_xlnm.Print_Area" localSheetId="51">Tabl.26CZ.4!$A$1:$G$48</definedName>
    <definedName name="_xlnm.Print_Area" localSheetId="52">Tabl.27CZ.1!$A$1:$J$46</definedName>
    <definedName name="_xlnm.Print_Area" localSheetId="53">Tabl.27CZ.2!$A$1:$H$48</definedName>
    <definedName name="_xlnm.Print_Area" localSheetId="54">Tabl.27CZ.3!$A$1:$I$49</definedName>
    <definedName name="_xlnm.Print_Area" localSheetId="60">Tabl.31CZ.1!$A$1:$L$30</definedName>
    <definedName name="_xlnm.Print_Area" localSheetId="61">Tabl.31CZ.2!$A$1:$L$28</definedName>
    <definedName name="_xlnm.Print_Area" localSheetId="62">Tabl.31CZ.3!$A$1:$K$28</definedName>
    <definedName name="_xlnm.Print_Area" localSheetId="63">Tabl.31CZ.4!$A$1:$L$28</definedName>
    <definedName name="_xlnm.Print_Area" localSheetId="64">Tabl.31CZ.5!$A$1:$L$28</definedName>
    <definedName name="_xlnm.Print_Area" localSheetId="70">Tabl.35!$A$1:$L$52</definedName>
    <definedName name="_xlnm.Print_Area" localSheetId="76">Tabl.40CZ.1!$A$1:$H$37</definedName>
    <definedName name="_xlnm.Print_Area" localSheetId="77">Tabl.40CZ.2!$A$1:$H$38</definedName>
    <definedName name="_xlnm.Print_Area" localSheetId="78">Tabl.41CZ.1!$A$1:$H$36</definedName>
    <definedName name="_xlnm.Print_Area" localSheetId="79">Tabl.41CZ.2!$A$1:$H$38</definedName>
    <definedName name="_xlnm.Print_Area" localSheetId="81">Tabl.43CZ.1!$A$1:$M$44</definedName>
    <definedName name="_xlnm.Print_Area" localSheetId="83">Tabl.43CZ.2!$A$1:$M$44</definedName>
    <definedName name="_xlnm.Print_Area" localSheetId="84">Tabl.43CZ.2A!$A$1:$M$42</definedName>
    <definedName name="_xlnm.Print_Area" localSheetId="85">Tabl.44CZ.1!$A$1:$M$41</definedName>
    <definedName name="_xlnm.Print_Area" localSheetId="86">Tabl.44CZ.2!$A$1:$N$38</definedName>
    <definedName name="_xlnm.Print_Area" localSheetId="87">Tabl.44CZ.3!$A$1:$M$42</definedName>
    <definedName name="_xlnm.Print_Area" localSheetId="88">'Tabl.44CZ.4 '!$A$1:$H$34</definedName>
    <definedName name="_xlnm.Print_Area" localSheetId="89">Tabl.45CZ.1!$A$1:$N$33</definedName>
    <definedName name="_xlnm.Print_Area" localSheetId="90">Tabl.45CZ.2!$A$1:$H$35</definedName>
    <definedName name="_xlnm.Print_Area" localSheetId="91">Tabl.45CZ.3!$A$1:$I$36</definedName>
    <definedName name="_xlnm.Print_Area" localSheetId="92">Tabl.45CZ.4!$A$1:$I$30</definedName>
    <definedName name="_xlnm.Print_Area" localSheetId="93">Tabl.45CZ.5!$A$1:$M$35</definedName>
    <definedName name="_xlnm.Print_Area" localSheetId="94">Tabl.45CZ.6!$A$1:$H$37</definedName>
    <definedName name="_xlnm.Print_Area" localSheetId="95">Tabl.45CZ.7!$A$1:$M$41</definedName>
    <definedName name="_xlnm.Print_Area" localSheetId="12">Tabl.4CZ.2!$A$1:$I$41</definedName>
    <definedName name="_xlnm.Print_Area" localSheetId="14">Tabl.5CZ.2!$A$1:$J$39</definedName>
    <definedName name="_xlnm.Print_Area" localSheetId="15">Tabl.6!$A$1:$J$38</definedName>
    <definedName name="_xlnm.Print_Area" localSheetId="16">Tabl.7CZ.1!$A$1:$M$32</definedName>
    <definedName name="_xlnm.Print_Area" localSheetId="17">Tabl.7CZ.2!$A$1:$O$33</definedName>
    <definedName name="powiaty">[1]dane!$A$3:$J$385</definedName>
    <definedName name="TABL.14I" localSheetId="25">'Spis tablic     List of tables'!$A$27</definedName>
  </definedNames>
  <calcPr calcId="152511"/>
</workbook>
</file>

<file path=xl/calcChain.xml><?xml version="1.0" encoding="utf-8"?>
<calcChain xmlns="http://schemas.openxmlformats.org/spreadsheetml/2006/main">
  <c r="C22" i="79" l="1"/>
  <c r="C18" i="6"/>
  <c r="J18" i="6" l="1"/>
  <c r="D29" i="17" l="1"/>
  <c r="E29" i="17"/>
  <c r="F29" i="17"/>
  <c r="G29" i="17"/>
  <c r="H29" i="17"/>
  <c r="I29" i="17"/>
  <c r="J29" i="17"/>
  <c r="C29" i="17"/>
  <c r="D18" i="6"/>
  <c r="E18" i="6"/>
  <c r="F18" i="6"/>
  <c r="G18" i="6"/>
  <c r="H18" i="6"/>
  <c r="I18" i="6"/>
  <c r="K18" i="6"/>
  <c r="L18" i="6"/>
  <c r="M18" i="6"/>
  <c r="D20" i="111" l="1"/>
  <c r="E20" i="111"/>
  <c r="F20" i="111"/>
  <c r="G20" i="111"/>
  <c r="H20" i="111"/>
  <c r="C20" i="111"/>
  <c r="D22" i="79"/>
  <c r="E22" i="79"/>
  <c r="F22" i="79"/>
  <c r="G22" i="79"/>
  <c r="I22" i="79"/>
  <c r="J22" i="79"/>
  <c r="K22" i="79"/>
  <c r="L22" i="79"/>
  <c r="H21" i="79"/>
  <c r="H22" i="79" s="1"/>
  <c r="K33" i="180" l="1"/>
  <c r="F27" i="15" l="1"/>
  <c r="D27" i="15" l="1"/>
  <c r="E27" i="15"/>
  <c r="C27" i="15"/>
  <c r="D26" i="15"/>
  <c r="E26" i="15"/>
  <c r="F26" i="15"/>
  <c r="C26" i="15"/>
  <c r="D14" i="14"/>
  <c r="E14" i="14"/>
  <c r="F14" i="14"/>
  <c r="G14" i="14"/>
  <c r="C14" i="14"/>
  <c r="D13" i="14"/>
  <c r="E13" i="14"/>
  <c r="F13" i="14"/>
  <c r="G13" i="14"/>
  <c r="C13" i="14"/>
  <c r="H26" i="107" l="1"/>
  <c r="D26" i="107"/>
  <c r="C15" i="60" l="1"/>
  <c r="C13" i="60"/>
  <c r="C43" i="60"/>
  <c r="C41" i="60"/>
  <c r="D41" i="60"/>
  <c r="C12" i="60"/>
  <c r="C14" i="60"/>
  <c r="C16" i="60"/>
  <c r="C17" i="60"/>
  <c r="C18" i="60"/>
  <c r="C21" i="60"/>
  <c r="C22" i="60"/>
  <c r="C24" i="60"/>
  <c r="C25" i="60"/>
  <c r="C26" i="60"/>
  <c r="C29" i="60"/>
  <c r="C32" i="60"/>
  <c r="C33" i="60"/>
  <c r="C34" i="60"/>
  <c r="C37" i="60"/>
  <c r="C38" i="60"/>
  <c r="C39" i="60"/>
  <c r="C40" i="60"/>
  <c r="C44" i="60"/>
  <c r="C45" i="60"/>
  <c r="C48" i="60"/>
  <c r="E41" i="60"/>
  <c r="F41" i="60"/>
  <c r="B41" i="60"/>
  <c r="D35" i="60"/>
  <c r="C35" i="60" s="1"/>
  <c r="E35" i="60"/>
  <c r="F35" i="60"/>
  <c r="B35" i="60"/>
  <c r="F30" i="60"/>
  <c r="D30" i="60"/>
  <c r="C30" i="60" s="1"/>
  <c r="E30" i="60"/>
  <c r="B30" i="60"/>
  <c r="D22" i="60"/>
  <c r="E22" i="60"/>
  <c r="F22" i="60"/>
  <c r="B22" i="60"/>
  <c r="C7" i="60"/>
  <c r="D10" i="60"/>
  <c r="C10" i="60" s="1"/>
  <c r="E10" i="60"/>
  <c r="F10" i="60"/>
  <c r="B10" i="60"/>
  <c r="L36" i="35" l="1"/>
  <c r="G36" i="35"/>
  <c r="H36" i="35"/>
  <c r="F36" i="35"/>
  <c r="C36" i="35"/>
  <c r="D30" i="13" l="1"/>
  <c r="E30" i="13"/>
  <c r="F30" i="13"/>
  <c r="G30" i="13"/>
  <c r="H30" i="13"/>
  <c r="I30" i="13"/>
  <c r="J30" i="13"/>
  <c r="K30" i="13"/>
  <c r="L30" i="13"/>
  <c r="M30" i="13"/>
  <c r="C30" i="13"/>
  <c r="D29" i="13"/>
  <c r="E29" i="13"/>
  <c r="F29" i="13"/>
  <c r="G29" i="13"/>
  <c r="H29" i="13"/>
  <c r="I29" i="13"/>
  <c r="J29" i="13"/>
  <c r="K29" i="13"/>
  <c r="L29" i="13"/>
  <c r="M29" i="13"/>
  <c r="C29" i="13"/>
  <c r="D28" i="102"/>
  <c r="E28" i="102"/>
  <c r="F28" i="102"/>
  <c r="G28" i="102"/>
  <c r="H28" i="102"/>
  <c r="I28" i="102"/>
  <c r="J28" i="102"/>
  <c r="K28" i="102"/>
  <c r="L28" i="102"/>
  <c r="M28" i="102"/>
  <c r="N28" i="102"/>
  <c r="O28" i="102"/>
  <c r="C28" i="102"/>
  <c r="D27" i="102"/>
  <c r="E27" i="102"/>
  <c r="F27" i="102"/>
  <c r="G27" i="102"/>
  <c r="H27" i="102"/>
  <c r="I27" i="102"/>
  <c r="J27" i="102"/>
  <c r="K27" i="102"/>
  <c r="L27" i="102"/>
  <c r="M27" i="102"/>
  <c r="N27" i="102"/>
  <c r="O27" i="102"/>
  <c r="C27" i="102"/>
  <c r="D34" i="181" l="1"/>
  <c r="E34" i="181"/>
  <c r="F34" i="181"/>
  <c r="G34" i="181"/>
  <c r="H34" i="181"/>
  <c r="I34" i="181"/>
  <c r="J34" i="181"/>
  <c r="C34" i="181"/>
  <c r="D33" i="181"/>
  <c r="E33" i="181"/>
  <c r="F33" i="181"/>
  <c r="G33" i="181"/>
  <c r="H33" i="181"/>
  <c r="I33" i="181"/>
  <c r="J33" i="181"/>
  <c r="C33" i="181"/>
  <c r="E35" i="130"/>
  <c r="F35" i="130"/>
  <c r="G35" i="130"/>
  <c r="H35" i="130"/>
  <c r="I35" i="130"/>
  <c r="J35" i="130"/>
  <c r="D35" i="130"/>
  <c r="E34" i="130"/>
  <c r="F34" i="130"/>
  <c r="G34" i="130"/>
  <c r="H34" i="130"/>
  <c r="I34" i="130"/>
  <c r="J34" i="130"/>
  <c r="D34" i="130"/>
  <c r="D33" i="180"/>
  <c r="E33" i="180"/>
  <c r="F33" i="180"/>
  <c r="G33" i="180"/>
  <c r="H33" i="180"/>
  <c r="I33" i="180"/>
  <c r="J33" i="180"/>
  <c r="C33" i="180"/>
  <c r="D32" i="180"/>
  <c r="E32" i="180"/>
  <c r="F32" i="180"/>
  <c r="G32" i="180"/>
  <c r="H32" i="180"/>
  <c r="I32" i="180"/>
  <c r="J32" i="180"/>
  <c r="K32" i="180"/>
  <c r="C32" i="180"/>
  <c r="L30" i="115" l="1"/>
  <c r="K30" i="115"/>
  <c r="J30" i="115"/>
  <c r="I30" i="115"/>
  <c r="H30" i="115"/>
  <c r="G30" i="115"/>
  <c r="F30" i="115"/>
  <c r="L29" i="115"/>
  <c r="K29" i="115"/>
  <c r="J29" i="115"/>
  <c r="I29" i="115"/>
  <c r="H29" i="115"/>
  <c r="G29" i="115"/>
  <c r="F29" i="115"/>
  <c r="L31" i="38"/>
  <c r="K31" i="38"/>
  <c r="J31" i="38"/>
  <c r="H31" i="38"/>
  <c r="G31" i="38"/>
  <c r="F31" i="38"/>
  <c r="L30" i="38"/>
  <c r="K30" i="38"/>
  <c r="J30" i="38"/>
  <c r="I30" i="38"/>
  <c r="H30" i="38"/>
  <c r="G30" i="38"/>
  <c r="F30" i="38"/>
  <c r="E30" i="38"/>
  <c r="C30" i="38"/>
  <c r="I18" i="3" l="1"/>
  <c r="I29" i="155"/>
  <c r="I28" i="155"/>
  <c r="I27" i="155"/>
  <c r="I12" i="155"/>
  <c r="I11" i="155"/>
  <c r="I10" i="155"/>
  <c r="G12" i="155"/>
  <c r="G11" i="155"/>
  <c r="G10" i="155"/>
  <c r="G29" i="155"/>
  <c r="G28" i="155"/>
  <c r="G27" i="155"/>
  <c r="H30" i="121"/>
  <c r="H29" i="121"/>
  <c r="H28" i="121"/>
  <c r="G30" i="121"/>
  <c r="G29" i="121"/>
  <c r="G28" i="121"/>
  <c r="H12" i="121"/>
  <c r="H11" i="121"/>
  <c r="H10" i="121"/>
  <c r="C12" i="121"/>
  <c r="C11" i="121"/>
  <c r="C10" i="121"/>
  <c r="E24" i="115"/>
  <c r="E25" i="38"/>
  <c r="C25" i="98"/>
  <c r="C10" i="98"/>
</calcChain>
</file>

<file path=xl/sharedStrings.xml><?xml version="1.0" encoding="utf-8"?>
<sst xmlns="http://schemas.openxmlformats.org/spreadsheetml/2006/main" count="5020" uniqueCount="2145">
  <si>
    <t>TABL.44CZ.1</t>
  </si>
  <si>
    <t>TABL.44CZ.2</t>
  </si>
  <si>
    <t xml:space="preserve">Bezrobotni </t>
  </si>
  <si>
    <t xml:space="preserve">   Stopa bezrobocia     </t>
  </si>
  <si>
    <t xml:space="preserve">Unemployed persons </t>
  </si>
  <si>
    <t xml:space="preserve">Unemployment rate </t>
  </si>
  <si>
    <t xml:space="preserve">1–3 </t>
  </si>
  <si>
    <t xml:space="preserve"> 3–6 </t>
  </si>
  <si>
    <t xml:space="preserve">6–12 </t>
  </si>
  <si>
    <t xml:space="preserve">12–24 </t>
  </si>
  <si>
    <t xml:space="preserve">1–5 </t>
  </si>
  <si>
    <t xml:space="preserve">5–10 </t>
  </si>
  <si>
    <t xml:space="preserve">10–20 </t>
  </si>
  <si>
    <t xml:space="preserve">20–30 </t>
  </si>
  <si>
    <t xml:space="preserve"> Net revenues from the sale of products, goods and materials  in mln  zl</t>
  </si>
  <si>
    <t>x</t>
  </si>
  <si>
    <t>.</t>
  </si>
  <si>
    <t>                 PRICE  RELATIONS  IN  AGRICULTURE</t>
  </si>
  <si>
    <t>WYSZCZEGÓLNIENIE</t>
  </si>
  <si>
    <t>SPECIFICATION</t>
  </si>
  <si>
    <t xml:space="preserve">       damskie  </t>
  </si>
  <si>
    <t xml:space="preserve">       women’s</t>
  </si>
  <si>
    <t xml:space="preserve">   beef: bone-in (roast beef)</t>
  </si>
  <si>
    <t>TABL.38</t>
  </si>
  <si>
    <t>TABL.21</t>
  </si>
  <si>
    <t>TABL.20</t>
  </si>
  <si>
    <t>TABL.9</t>
  </si>
  <si>
    <t>LIST OF TABLES</t>
  </si>
  <si>
    <t>SPIS TABLIC</t>
  </si>
  <si>
    <t xml:space="preserve">WYBRANE  WSKAŹNIKI  WOJEWÓDZKIE </t>
  </si>
  <si>
    <t xml:space="preserve">SELECTED  VOIVODSHIP’S  INDICATORS </t>
  </si>
  <si>
    <t>Powrót do spisu tablic</t>
  </si>
  <si>
    <t xml:space="preserve">      poprzedniego = 100</t>
  </si>
  <si>
    <t xml:space="preserve">      of previous year = 100</t>
  </si>
  <si>
    <t xml:space="preserve">      previous period = 100</t>
  </si>
  <si>
    <t xml:space="preserve">A </t>
  </si>
  <si>
    <t xml:space="preserve">B </t>
  </si>
  <si>
    <t xml:space="preserve">I–XII </t>
  </si>
  <si>
    <t xml:space="preserve">III </t>
  </si>
  <si>
    <t xml:space="preserve">LUDNOŚĆ </t>
  </si>
  <si>
    <t xml:space="preserve">POPULATION </t>
  </si>
  <si>
    <t xml:space="preserve">Ogółem </t>
  </si>
  <si>
    <t xml:space="preserve"> </t>
  </si>
  <si>
    <t>A</t>
  </si>
  <si>
    <t>B</t>
  </si>
  <si>
    <t xml:space="preserve">Total </t>
  </si>
  <si>
    <t xml:space="preserve">FINANSE  PRZEDSIĘBIORSTW </t>
  </si>
  <si>
    <t xml:space="preserve">FINANCE  OF  ENTERPRISES </t>
  </si>
  <si>
    <t>Wynik finansowy ze sprzedaży produktów, towarów i materiałów w mln zł</t>
  </si>
  <si>
    <t>Przychody netto ze sprzedaży produktów, towarów i materiałów w mln zł</t>
  </si>
  <si>
    <t xml:space="preserve">CENY </t>
  </si>
  <si>
    <t xml:space="preserve">PRICES </t>
  </si>
  <si>
    <t>                 PRICE  INDICES  OF  CONSUMER  GOODS  AND  SERVICES</t>
  </si>
  <si>
    <t>I–XII</t>
  </si>
  <si>
    <t xml:space="preserve">       wołowe: z kością (rostbef) </t>
  </si>
  <si>
    <t xml:space="preserve"> bez kości (z udźca)  </t>
  </si>
  <si>
    <t xml:space="preserve"> boneless (gammon)</t>
  </si>
  <si>
    <t xml:space="preserve"> twarogowy półtłusty  </t>
  </si>
  <si>
    <t>semi-fat cottage cheese</t>
  </si>
  <si>
    <t xml:space="preserve">Koszula męska z elanobawełny, długi rękaw  </t>
  </si>
  <si>
    <t xml:space="preserve">Men’s shirt, polyester staple fibres and cotton, long sleeve </t>
  </si>
  <si>
    <t xml:space="preserve">       męskie  </t>
  </si>
  <si>
    <t xml:space="preserve">       men’s</t>
  </si>
  <si>
    <t>Resoling men’s shoes - per pair</t>
  </si>
  <si>
    <t xml:space="preserve">Bateria zlewozmywakowa  </t>
  </si>
  <si>
    <t>Sink fixture</t>
  </si>
  <si>
    <t xml:space="preserve">Bilet normalny na przejazd jednorazowy autobusem miejskim </t>
  </si>
  <si>
    <t>Regular ticket for travelling by intra-urban bus</t>
  </si>
  <si>
    <t>Local daily newspaper</t>
  </si>
  <si>
    <t xml:space="preserve">Strzyżenie włosów męskich  </t>
  </si>
  <si>
    <t>Men’s hair-cutting</t>
  </si>
  <si>
    <t>III</t>
  </si>
  <si>
    <t>IV</t>
  </si>
  <si>
    <t>V</t>
  </si>
  <si>
    <t>VI</t>
  </si>
  <si>
    <t>VII</t>
  </si>
  <si>
    <t>VIII</t>
  </si>
  <si>
    <t>IX</t>
  </si>
  <si>
    <t>X</t>
  </si>
  <si>
    <t>XI</t>
  </si>
  <si>
    <t>XII</t>
  </si>
  <si>
    <t>I</t>
  </si>
  <si>
    <t>II</t>
  </si>
  <si>
    <t xml:space="preserve">TOTAL </t>
  </si>
  <si>
    <t xml:space="preserve">Agriculture, forestry and fishing </t>
  </si>
  <si>
    <t xml:space="preserve">Industry </t>
  </si>
  <si>
    <t xml:space="preserve">     mining and quarrying </t>
  </si>
  <si>
    <t xml:space="preserve">     manufacturing </t>
  </si>
  <si>
    <t>    wytwarzanie i zaopatrywanie w energię elektryczną, gaz,</t>
  </si>
  <si>
    <t xml:space="preserve">    electricity, gas, steam and air conditioning supply </t>
  </si>
  <si>
    <t>    dostawa wody; gospodarowanie ściekami i odpadami;</t>
  </si>
  <si>
    <t>    water supply; sewerage, waste management and</t>
  </si>
  <si>
    <t xml:space="preserve">        remediation activities </t>
  </si>
  <si>
    <t xml:space="preserve">Construction </t>
  </si>
  <si>
    <t xml:space="preserve">Transportation and storage </t>
  </si>
  <si>
    <t xml:space="preserve">Information and communication </t>
  </si>
  <si>
    <t xml:space="preserve">Financial and insurance activities </t>
  </si>
  <si>
    <t xml:space="preserve">Real estate activities </t>
  </si>
  <si>
    <t xml:space="preserve">Professional, scientific and technical activities </t>
  </si>
  <si>
    <t xml:space="preserve">Administrative and support service activities </t>
  </si>
  <si>
    <t>Administracja publiczna i obrona narodowa; obowiązkowe</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</si>
  <si>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</si>
  <si>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</si>
  <si>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</si>
  <si>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</si>
  <si>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</si>
  <si>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                 Stan w końcu miesiąca </t>
  </si>
  <si>
    <t xml:space="preserve">                 End of month </t>
  </si>
  <si>
    <t xml:space="preserve">ROLNICTWO </t>
  </si>
  <si>
    <t xml:space="preserve">AGRICULTURE </t>
  </si>
  <si>
    <t>HANDEL</t>
  </si>
  <si>
    <t>TRADE</t>
  </si>
  <si>
    <t>TURYSTYKA</t>
  </si>
  <si>
    <t xml:space="preserve">BEZPIECZEŃSTWO  PUBLICZNE </t>
  </si>
  <si>
    <t xml:space="preserve">PUBLIC  SAFETY </t>
  </si>
  <si>
    <t xml:space="preserve">WOJEWÓDZTWO </t>
  </si>
  <si>
    <t xml:space="preserve">VOIVODSHIP </t>
  </si>
  <si>
    <t xml:space="preserve">PODSTAWOWE  DANE  OGÓLNOPOLSKIE </t>
  </si>
  <si>
    <t xml:space="preserve">BASIC  DATA  FOR  POLAND </t>
  </si>
  <si>
    <t xml:space="preserve">                 SELECTED  INDICATORS  FOR  POLAND </t>
  </si>
  <si>
    <t xml:space="preserve">                 SELECTED  INDICATORS  FOR  POLAND  (cont.) </t>
  </si>
  <si>
    <t xml:space="preserve">     December of previous year = 100</t>
  </si>
  <si>
    <t xml:space="preserve">C </t>
  </si>
  <si>
    <t xml:space="preserve">POLSKA </t>
  </si>
  <si>
    <t>POLAND</t>
  </si>
  <si>
    <t xml:space="preserve">Dolnośląskie </t>
  </si>
  <si>
    <t>Kujawsko-pomorskie</t>
  </si>
  <si>
    <t xml:space="preserve">Lubelskie </t>
  </si>
  <si>
    <t xml:space="preserve">Lubuskie </t>
  </si>
  <si>
    <t>Łódzkie</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</si>
  <si>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</si>
  <si>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</si>
  <si>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</si>
  <si>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</si>
  <si>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</si>
  <si>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</si>
  <si>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</si>
  <si>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</si>
  <si>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Warmińsko-mazurskie</t>
  </si>
  <si>
    <t xml:space="preserve">Wielkopolskie </t>
  </si>
  <si>
    <t xml:space="preserve">Zachodniopomorskie </t>
  </si>
  <si>
    <t>Dolnośląskie</t>
  </si>
  <si>
    <t xml:space="preserve">Łódzkie </t>
  </si>
  <si>
    <t xml:space="preserve">Kujawsko-pomorskie </t>
  </si>
  <si>
    <t xml:space="preserve">Warmińsko-mazurskie </t>
  </si>
  <si>
    <t xml:space="preserve">                BASIC  DATA  ON  VOIVODSHIPS  (cont.) </t>
  </si>
  <si>
    <t>POLSKA</t>
  </si>
  <si>
    <t>Opolskie</t>
  </si>
  <si>
    <t>Świętokrzyskie</t>
  </si>
  <si>
    <t>Pomorskie</t>
  </si>
  <si>
    <t>Śląskie</t>
  </si>
  <si>
    <t>Zachodniopomorskie</t>
  </si>
  <si>
    <t xml:space="preserve">PRACA </t>
  </si>
  <si>
    <t xml:space="preserve">LABOUR </t>
  </si>
  <si>
    <t>Stan w końcu miesiąca</t>
  </si>
  <si>
    <t>End of month</t>
  </si>
  <si>
    <t xml:space="preserve">               AVERAGE  PAID  EMPLOYMENT  IN  ENTERPRISE  SECTOR</t>
  </si>
  <si>
    <t>I-III</t>
  </si>
  <si>
    <t xml:space="preserve">                  AVERAGE  MONTHLY  GROSS  WAGES  AND SALARIES  IN  ENTERPRISE  SECTOR  (cont.)</t>
  </si>
  <si>
    <t xml:space="preserve">Wynik finansowy brutto w mln zł </t>
  </si>
  <si>
    <t>Gross financial result in mln zl</t>
  </si>
  <si>
    <t>Zysk netto w mln zł</t>
  </si>
  <si>
    <t xml:space="preserve">Strata netto w mln zł </t>
  </si>
  <si>
    <t xml:space="preserve">Wynik finansowy netto w mln zł </t>
  </si>
  <si>
    <t>Net financial result in mln zl</t>
  </si>
  <si>
    <t>Wskaźnik rentowności ze sprzedaży w %</t>
  </si>
  <si>
    <t>Sales profitability rate in %</t>
  </si>
  <si>
    <t>Wskaźnik rentowności obrotu brutto w %</t>
  </si>
  <si>
    <t xml:space="preserve">  Wskaźnik poziomu kosztów w %</t>
  </si>
  <si>
    <t xml:space="preserve"> Cost level indicator in %</t>
  </si>
  <si>
    <t xml:space="preserve"> Profitability rate of gross turnover in %</t>
  </si>
  <si>
    <t>Wskaźnik rentowności obrotu netto w %</t>
  </si>
  <si>
    <t>Profitability rate of net turnover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</si>
  <si>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</si>
  <si>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</si>
  <si>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</si>
  <si>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</si>
  <si>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</si>
  <si>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</si>
  <si>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t xml:space="preserve">   w tym: </t>
  </si>
  <si>
    <t xml:space="preserve">   of which: </t>
  </si>
  <si>
    <t xml:space="preserve">Mining and quarrying </t>
  </si>
  <si>
    <t xml:space="preserve">Manufacturing </t>
  </si>
  <si>
    <t>Information and communication</t>
  </si>
  <si>
    <t>grudzień</t>
  </si>
  <si>
    <t>December</t>
  </si>
  <si>
    <t>INWESTYCJE</t>
  </si>
  <si>
    <t>INVESTMENTS</t>
  </si>
  <si>
    <t>TABL.4CZ.1</t>
  </si>
  <si>
    <t>TABL.4CZ.2</t>
  </si>
  <si>
    <t>TABL.5CZ.1</t>
  </si>
  <si>
    <t>TABL.5CZ.2</t>
  </si>
  <si>
    <t>TABL.13CZ.1</t>
  </si>
  <si>
    <t>TABL.13CZ.2</t>
  </si>
  <si>
    <t>TABL.14CZ.1</t>
  </si>
  <si>
    <t>TABL.14CZ.2</t>
  </si>
  <si>
    <t>TABL.14CZ.3</t>
  </si>
  <si>
    <t>TABL.25CZ.1</t>
  </si>
  <si>
    <t>TABL.25CZ.2</t>
  </si>
  <si>
    <t>TABL.26CZ.1</t>
  </si>
  <si>
    <t>TABL.26CZ.2</t>
  </si>
  <si>
    <t>TABL.27CZ.1</t>
  </si>
  <si>
    <t>TABL.27CZ.2</t>
  </si>
  <si>
    <t>TABL.30CZ.1</t>
  </si>
  <si>
    <t>TABL.30CZ.2</t>
  </si>
  <si>
    <t>TABL.33CZ.1</t>
  </si>
  <si>
    <t>TABL.33CZ.2</t>
  </si>
  <si>
    <r>
      <t xml:space="preserve">WYBRANE  DANE  O  WOJEWÓDZTWIE 
</t>
    </r>
    <r>
      <rPr>
        <i/>
        <u/>
        <sz val="9"/>
        <color indexed="12"/>
        <rFont val="Arial"/>
        <family val="2"/>
        <charset val="238"/>
      </rPr>
      <t>SELECTED  DATA  ON  VOIVODSHIP</t>
    </r>
  </si>
  <si>
    <r>
      <t xml:space="preserve">BEZROBOTNI  ZAREJESTROWANI  WEDŁUG  POZIOMU  WYKSZTAŁCENIA,  WIEKU,  CZASU POZOSTAWANIA  BEZ  PRACY  I  STAŻU  PRACY
</t>
    </r>
    <r>
      <rPr>
        <i/>
        <u/>
        <sz val="9"/>
        <color indexed="12"/>
        <rFont val="Arial"/>
        <family val="2"/>
        <charset val="238"/>
      </rPr>
      <t xml:space="preserve">REGISTERED  UNEMPLOYED  PERSONS  BY  EDUCATIONAL  LEVEL,  AGE,  DURATION  OF  UNEMPLOYMENT  AND  WORK  SENIORITY </t>
    </r>
  </si>
  <si>
    <r>
      <t xml:space="preserve">ŚWIADCZENIA  SPOŁECZNE
</t>
    </r>
    <r>
      <rPr>
        <i/>
        <u/>
        <sz val="9"/>
        <color indexed="12"/>
        <rFont val="Arial"/>
        <family val="2"/>
        <charset val="238"/>
      </rPr>
      <t>SOCIAL  BENEFITS</t>
    </r>
  </si>
  <si>
    <r>
      <t xml:space="preserve">RELACJE  EKONOMICZNE  ORAZ  STRUKTURA  PRZEDSIĘBIORSTW  WEDŁUG  UZYSKANYCH  WYNIKÓW  FINANSOWYCH
</t>
    </r>
    <r>
      <rPr>
        <i/>
        <u/>
        <sz val="9"/>
        <color indexed="12"/>
        <rFont val="Arial"/>
        <family val="2"/>
        <charset val="238"/>
      </rPr>
      <t>ECONOMIC  RELATIONS  AND  COMPOSITION  OF  ENTERPRISES  BY  OBTAINED  FINANCIAL  RESULT</t>
    </r>
  </si>
  <si>
    <r>
      <t xml:space="preserve">NAKŁADY  INWESTYCYJNE
</t>
    </r>
    <r>
      <rPr>
        <i/>
        <u/>
        <sz val="9"/>
        <color indexed="12"/>
        <rFont val="Arial"/>
        <family val="2"/>
        <charset val="238"/>
      </rPr>
      <t>INVESTMENT  OUTLAYS</t>
    </r>
  </si>
  <si>
    <r>
      <t xml:space="preserve">ZWIERZĘTA  GOSPODARSKIE
</t>
    </r>
    <r>
      <rPr>
        <i/>
        <u/>
        <sz val="9"/>
        <color indexed="12"/>
        <rFont val="Arial"/>
        <family val="2"/>
        <charset val="238"/>
      </rPr>
      <t>LIVESTOCK</t>
    </r>
  </si>
  <si>
    <t xml:space="preserve">Wizyta u lekarza specjalisty  </t>
  </si>
  <si>
    <t xml:space="preserve">              Stan w końcu miesiąca </t>
  </si>
  <si>
    <t xml:space="preserve">              End of month </t>
  </si>
  <si>
    <t xml:space="preserve">              REGISTERED UNEMPLOYED  PERSONS  BY  EDUCATIONAL  LEVEL, AGE, DURATION OF UNEMPLOYMENT </t>
  </si>
  <si>
    <t xml:space="preserve">              AND  WORK  SENIORITY (cont.)</t>
  </si>
  <si>
    <t xml:space="preserve">               AVERAGE  PAID  EMPLOYMENT  IN  ENTERPRISE  SECTOR  (cont.)</t>
  </si>
  <si>
    <t>I-II</t>
  </si>
  <si>
    <t xml:space="preserve">               Stan w końcu miesiąca</t>
  </si>
  <si>
    <t>SELECTED  DATA  ON  VOIVODSHIP  (cont.)</t>
  </si>
  <si>
    <t>Mikser elektryczny</t>
  </si>
  <si>
    <t>Food mixer, electric</t>
  </si>
  <si>
    <t xml:space="preserve">                RETAIL  PRICES  OF  SELECTED  CONSUMER  GOODS AND  SERVICES  (cont.)</t>
  </si>
  <si>
    <t>TABL.1CZ.1</t>
  </si>
  <si>
    <t>TABL.1CZ.2</t>
  </si>
  <si>
    <t>TABL.1CZ.3</t>
  </si>
  <si>
    <t>TABL.1CZ.4</t>
  </si>
  <si>
    <t>TABL.1CZ.5</t>
  </si>
  <si>
    <t>Krakowski</t>
  </si>
  <si>
    <t xml:space="preserve">        bocheński </t>
  </si>
  <si>
    <t xml:space="preserve">        krakowski  </t>
  </si>
  <si>
    <t>        miechowski</t>
  </si>
  <si>
    <t xml:space="preserve">        myślenicki </t>
  </si>
  <si>
    <t xml:space="preserve">        proszowicki </t>
  </si>
  <si>
    <t>        wielicki</t>
  </si>
  <si>
    <t>m. Kraków</t>
  </si>
  <si>
    <t>Miasto na prawach powiatu</t>
  </si>
  <si>
    <t>City with powiat status</t>
  </si>
  <si>
    <t xml:space="preserve">   Kraków</t>
  </si>
  <si>
    <t xml:space="preserve">Nowosądecki </t>
  </si>
  <si>
    <t>        gorlicki</t>
  </si>
  <si>
    <t xml:space="preserve">        limanowski </t>
  </si>
  <si>
    <t>        nowosądecki</t>
  </si>
  <si>
    <t xml:space="preserve">   Nowy Sącz</t>
  </si>
  <si>
    <t xml:space="preserve">Oświęcimski </t>
  </si>
  <si>
    <t>        chrzanowski</t>
  </si>
  <si>
    <t>        olkuski</t>
  </si>
  <si>
    <t>        oświęcimski</t>
  </si>
  <si>
    <t>        wadowicki</t>
  </si>
  <si>
    <t>Tarnowski</t>
  </si>
  <si>
    <t>        brzeski</t>
  </si>
  <si>
    <t>        dąbrowski</t>
  </si>
  <si>
    <t>        tarnowski</t>
  </si>
  <si>
    <t>       Tarnów</t>
  </si>
  <si>
    <t xml:space="preserve">przedsiębiorstwo do określonej kategorii wg przeważającego rodzaju działalności, zgodnie z aktualnym stanem organizacyjnym. Kształtowanie się dynamiki sprzedaży detalicznej wynika m. in. ze zmiany </t>
  </si>
  <si>
    <t>przeważającego rodzaju działalności przedsiębiorstwa, jak i zmian organizacyjnych.</t>
  </si>
  <si>
    <t>of activity of the enterprise and in its organization.</t>
  </si>
  <si>
    <t xml:space="preserve">to a specific category by predominating kind of activity and according to its present organizational state. The dynamics of the retail sale result from, among others, change both in the predominating kind </t>
  </si>
  <si>
    <t>        bocheński</t>
  </si>
  <si>
    <t xml:space="preserve">        krakowski</t>
  </si>
  <si>
    <t>        proszowicki</t>
  </si>
  <si>
    <t xml:space="preserve">Miasto na prawach powiatu </t>
  </si>
  <si>
    <t xml:space="preserve">      Kraków</t>
  </si>
  <si>
    <t xml:space="preserve">        nowosądecki </t>
  </si>
  <si>
    <t xml:space="preserve">    Nowy Sącz</t>
  </si>
  <si>
    <t xml:space="preserve">        chrzanowski </t>
  </si>
  <si>
    <t xml:space="preserve">        oświęcimski </t>
  </si>
  <si>
    <t xml:space="preserve">        wadowicki </t>
  </si>
  <si>
    <t xml:space="preserve">        dąbrowski </t>
  </si>
  <si>
    <t xml:space="preserve">    Tarnów</t>
  </si>
  <si>
    <t>Nowosądecki</t>
  </si>
  <si>
    <t>Oświęcimski</t>
  </si>
  <si>
    <t xml:space="preserve">25–34 </t>
  </si>
  <si>
    <t xml:space="preserve">35–44 </t>
  </si>
  <si>
    <t xml:space="preserve">45–54 </t>
  </si>
  <si>
    <t xml:space="preserve">WYNAGRODZENIA  I  ŚWIADCZENIA  SPOŁECZNE </t>
  </si>
  <si>
    <t xml:space="preserve">WAGES  AND  SALARIES  AND  SOCIAL  BENEFITS </t>
  </si>
  <si>
    <t>Zysk brutto w mln zł</t>
  </si>
  <si>
    <t xml:space="preserve">Strata brutto w mln zł </t>
  </si>
  <si>
    <t>        gorlicki</t>
  </si>
  <si>
    <t xml:space="preserve">Subregions (cont.): </t>
  </si>
  <si>
    <t>Return to list of tables</t>
  </si>
  <si>
    <t>Dostawa wody; gospodarowanie ściekami</t>
  </si>
  <si>
    <t>Water supply; sewerage, waste management</t>
  </si>
  <si>
    <t xml:space="preserve">    and remediation activities </t>
  </si>
  <si>
    <t>TOURISM</t>
  </si>
  <si>
    <t>Podregiony (dok.):  </t>
  </si>
  <si>
    <t xml:space="preserve">                BASIC  DATA  ON  VOIVODSHIPS </t>
  </si>
  <si>
    <t xml:space="preserve">                RETAIL  PRICES  OF  SELECTED  CONSUMER  GOODS  AND  SERVICES</t>
  </si>
  <si>
    <t xml:space="preserve">               REGISTERED  UNEMPLOYED  PERSONS  AND  JOB  OFFERS</t>
  </si>
  <si>
    <t xml:space="preserve">               End of month</t>
  </si>
  <si>
    <t xml:space="preserve">SELECTED  DATA  ON  VOIVODSHIP </t>
  </si>
  <si>
    <t xml:space="preserve">Bilet do kina  </t>
  </si>
  <si>
    <t>Cinema ticket</t>
  </si>
  <si>
    <t xml:space="preserve">na okres wymagalności zapłaty.  </t>
  </si>
  <si>
    <t xml:space="preserve">c Excluding sub-contractors.  </t>
  </si>
  <si>
    <t xml:space="preserve">        gorlicki</t>
  </si>
  <si>
    <t>w tys.</t>
  </si>
  <si>
    <t>in thous.</t>
  </si>
  <si>
    <t>ogółem</t>
  </si>
  <si>
    <t>grand</t>
  </si>
  <si>
    <t>total</t>
  </si>
  <si>
    <t>TABL.37</t>
  </si>
  <si>
    <t xml:space="preserve">  za 1 kpl.  </t>
  </si>
  <si>
    <t xml:space="preserve">Ręcznik frotté z tkaniny bawełnianej, wym. 50x100 cm  </t>
  </si>
  <si>
    <t xml:space="preserve">Consultation of a specialist doctor </t>
  </si>
  <si>
    <r>
      <rPr>
        <sz val="10"/>
        <rFont val="Arial"/>
        <family val="2"/>
        <charset val="238"/>
      </rPr>
      <t>TABL. 4.</t>
    </r>
    <r>
      <rPr>
        <b/>
        <sz val="10"/>
        <rFont val="Arial"/>
        <family val="2"/>
        <charset val="238"/>
      </rPr>
      <t xml:space="preserve">  PRZECIĘTNE  ZATRUDNIENIE  W  SEKTORZE  PRZEDSIĘBIORSTW </t>
    </r>
  </si>
  <si>
    <r>
      <rPr>
        <sz val="10"/>
        <rFont val="Arial"/>
        <family val="2"/>
        <charset val="238"/>
      </rPr>
      <t>TABL. 4.</t>
    </r>
    <r>
      <rPr>
        <b/>
        <sz val="10"/>
        <rFont val="Arial"/>
        <family val="2"/>
        <charset val="238"/>
      </rPr>
      <t xml:space="preserve">  PRZECIĘTNE  ZATRUDNIENIE  W  SEKTORZE  PRZEDSIĘBIORSTW  (dok.)</t>
    </r>
  </si>
  <si>
    <r>
      <rPr>
        <sz val="10"/>
        <rFont val="Arial"/>
        <family val="2"/>
        <charset val="238"/>
      </rPr>
      <t>TABL. 5.</t>
    </r>
    <r>
      <rPr>
        <b/>
        <sz val="10"/>
        <rFont val="Arial"/>
        <family val="2"/>
        <charset val="238"/>
      </rPr>
      <t xml:space="preserve">  BEZROBOTNI  ZAREJESTROWANI  I  OFERTY  PRACY</t>
    </r>
  </si>
  <si>
    <r>
      <rPr>
        <sz val="10"/>
        <rFont val="Arial"/>
        <family val="2"/>
        <charset val="238"/>
      </rPr>
      <t xml:space="preserve">TABL. 29. </t>
    </r>
    <r>
      <rPr>
        <b/>
        <sz val="10"/>
        <rFont val="Arial"/>
        <family val="2"/>
        <charset val="238"/>
      </rPr>
      <t>SPRZEDAŻ DETALICZNA TOWARÓW WEDŁUG RODZAJÓW DZIAłALNOŚCI  PRZEDSIĘBIORSTWA</t>
    </r>
    <r>
      <rPr>
        <i/>
        <vertAlign val="superscript"/>
        <sz val="10"/>
        <rFont val="Arial"/>
        <family val="2"/>
        <charset val="238"/>
      </rPr>
      <t>ab</t>
    </r>
    <r>
      <rPr>
        <b/>
        <sz val="10"/>
        <rFont val="Arial"/>
        <family val="2"/>
        <charset val="238"/>
      </rPr>
      <t xml:space="preserve">  (dok.)</t>
    </r>
  </si>
  <si>
    <t>TABL.2</t>
  </si>
  <si>
    <t>TABL.3CZ.1</t>
  </si>
  <si>
    <t>TABL.3CZ.2</t>
  </si>
  <si>
    <t>TABL.3CZ.3</t>
  </si>
  <si>
    <t>TABL.3CZ.4</t>
  </si>
  <si>
    <t>TABL.6</t>
  </si>
  <si>
    <t>TABL.7CZ.1</t>
  </si>
  <si>
    <t>TABL.7CZ.2</t>
  </si>
  <si>
    <t>TABL.8</t>
  </si>
  <si>
    <t>TABL.10CZ.1</t>
  </si>
  <si>
    <t>TABL.10CZ.2</t>
  </si>
  <si>
    <t>TABL.11</t>
  </si>
  <si>
    <t>TABL.12CZ.1</t>
  </si>
  <si>
    <t>TABL.12CZ.2</t>
  </si>
  <si>
    <t>TABL.13CZ.3</t>
  </si>
  <si>
    <t>TABL.15</t>
  </si>
  <si>
    <t>TABL.16CZ.1</t>
  </si>
  <si>
    <t>TABL.16CZ.2</t>
  </si>
  <si>
    <t>TABL.17</t>
  </si>
  <si>
    <t>TABL.18CZ.1</t>
  </si>
  <si>
    <t>TABL.18CZ.2</t>
  </si>
  <si>
    <t>TABL.18CZ.3</t>
  </si>
  <si>
    <t>TABL.19</t>
  </si>
  <si>
    <t>TABL.22CZ.1</t>
  </si>
  <si>
    <t>TABL.22CZ.2</t>
  </si>
  <si>
    <t>TABL.23</t>
  </si>
  <si>
    <t>TABL.24CZ.1</t>
  </si>
  <si>
    <t>TABL.24CZ.2</t>
  </si>
  <si>
    <t>TABL.26CZ.3</t>
  </si>
  <si>
    <t>TABL.26CZ.4</t>
  </si>
  <si>
    <t>TABL.28</t>
  </si>
  <si>
    <t>TABL.29CZ.1</t>
  </si>
  <si>
    <t>TABL.29CZ.2</t>
  </si>
  <si>
    <r>
      <t xml:space="preserve">STAN  I  RUCH  NATURALNY  LUDNOŚCI
</t>
    </r>
    <r>
      <rPr>
        <i/>
        <u/>
        <sz val="9"/>
        <color indexed="12"/>
        <rFont val="Arial"/>
        <family val="2"/>
        <charset val="238"/>
      </rPr>
      <t>POPULATION  AND  VITAL  STATISTICS</t>
    </r>
  </si>
  <si>
    <r>
      <t>CENY  DETALICZNE  WYBRANYCH  TOWARÓW  I  USŁUG  KONSUMPCYJNYCH
 </t>
    </r>
    <r>
      <rPr>
        <i/>
        <u/>
        <sz val="9"/>
        <color indexed="12"/>
        <rFont val="Arial"/>
        <family val="2"/>
        <charset val="238"/>
      </rPr>
      <t>RETAIL  PRICES  OF  SELECTED  CONSUMER  GOODS  AND  SERVICES</t>
    </r>
  </si>
  <si>
    <t>Women’s tights, plain, 15 den</t>
  </si>
  <si>
    <t>ripening cheese</t>
  </si>
  <si>
    <t xml:space="preserve">   dried</t>
  </si>
  <si>
    <t xml:space="preserve">   smoked</t>
  </si>
  <si>
    <t>Frotté cotton towel 50x100 cm size</t>
  </si>
  <si>
    <t>TABL.27CZ.3</t>
  </si>
  <si>
    <r>
      <t xml:space="preserve">WYNIKI  FINANSOWE  PRZEDSIĘBIORSTW
</t>
    </r>
    <r>
      <rPr>
        <i/>
        <u/>
        <sz val="9"/>
        <color indexed="12"/>
        <rFont val="Arial"/>
        <family val="2"/>
        <charset val="238"/>
      </rPr>
      <t>FINANCIAL  RESULTS  OF  NON-FINANCIAL  ENTERPRISES</t>
    </r>
  </si>
  <si>
    <r>
      <t xml:space="preserve">WYNIKI  FINANSOWE  PRZEDSIĘBIORSTW  WEDŁUG  SEKCJI
</t>
    </r>
    <r>
      <rPr>
        <i/>
        <u/>
        <sz val="9"/>
        <color indexed="12"/>
        <rFont val="Arial"/>
        <family val="2"/>
        <charset val="238"/>
      </rPr>
      <t>FINANCIAL  RESULTS  OF  NON-FINANCIAL  ENTERPRISES  BY  SECTIONS</t>
    </r>
    <r>
      <rPr>
        <u/>
        <sz val="9"/>
        <color indexed="12"/>
        <rFont val="Arial"/>
        <family val="2"/>
        <charset val="238"/>
      </rPr>
      <t xml:space="preserve"> 
I. PRZYCHODY,  KOSZTY,  WYNIK  FINANSOWY  ZE  SPRZEDAŻY
</t>
    </r>
    <r>
      <rPr>
        <i/>
        <u/>
        <sz val="9"/>
        <color indexed="12"/>
        <rFont val="Arial"/>
        <family val="2"/>
        <charset val="238"/>
      </rPr>
      <t>I. REVENUES,  COSTS,  FINANCIAL  RESULT  FROM  SALE</t>
    </r>
  </si>
  <si>
    <r>
      <t xml:space="preserve">WYNIKI  FINANSOWE  PRZEDSIĘBIORSTW  WEDŁUG  SEKCJI
</t>
    </r>
    <r>
      <rPr>
        <i/>
        <u/>
        <sz val="9"/>
        <color indexed="12"/>
        <rFont val="Arial"/>
        <family val="2"/>
        <charset val="238"/>
      </rPr>
      <t>FINANCIAL  RESULTS  OF  NON-FINANCIAL  ENTERPRISES  BY  SECTIONS</t>
    </r>
    <r>
      <rPr>
        <u/>
        <sz val="9"/>
        <color indexed="12"/>
        <rFont val="Arial"/>
        <family val="2"/>
        <charset val="238"/>
      </rPr>
      <t xml:space="preserve">
II. WYNIK  FINANSOWY  BRUTTO
</t>
    </r>
    <r>
      <rPr>
        <i/>
        <u/>
        <sz val="9"/>
        <color indexed="12"/>
        <rFont val="Arial"/>
        <family val="2"/>
        <charset val="238"/>
      </rPr>
      <t>II. GROSS  FINANCIAL  RESULT</t>
    </r>
  </si>
  <si>
    <r>
      <t xml:space="preserve">WYNIKI  FINANSOWE  PRZEDSIĘBIORSTW  WEDŁUG  SEKCJI
</t>
    </r>
    <r>
      <rPr>
        <i/>
        <u/>
        <sz val="9"/>
        <color indexed="12"/>
        <rFont val="Arial"/>
        <family val="2"/>
        <charset val="238"/>
      </rPr>
      <t>FINANCIAL  RESULTS  OF  NON-FINANCIAL  ENTERPRISES  BY  SECTIONS</t>
    </r>
    <r>
      <rPr>
        <u/>
        <sz val="9"/>
        <color indexed="12"/>
        <rFont val="Arial"/>
        <family val="2"/>
        <charset val="238"/>
      </rPr>
      <t xml:space="preserve">
III. WYNIK  FINANSOWY  NETTO
</t>
    </r>
    <r>
      <rPr>
        <i/>
        <u/>
        <sz val="9"/>
        <color indexed="12"/>
        <rFont val="Arial"/>
        <family val="2"/>
        <charset val="238"/>
      </rPr>
      <t>III. NET  FINANCIAL  RESULT</t>
    </r>
  </si>
  <si>
    <r>
      <t xml:space="preserve">AKTYWA  OBROTOWE  ORAZ  ZOBOWIĄZANIA  KRÓTKO-  I  DŁUGOTERMINOWE  PRZEDSIĘBIORSTW 
</t>
    </r>
    <r>
      <rPr>
        <i/>
        <u/>
        <sz val="9"/>
        <color indexed="12"/>
        <rFont val="Arial"/>
        <family val="2"/>
        <charset val="238"/>
      </rPr>
      <t>CURRENT  ASSETS  AND  SHORT-TERM  AND  LONG-TERM  LIABILITIES  OF NON-FINANCIAL  ENTERPRISES</t>
    </r>
  </si>
  <si>
    <r>
      <t xml:space="preserve">AKTYWA  OBROTOWE  ORAZ  ZOBOWIĄZANIA  PRZEDSIĘBIORSTW  WEDŁUG  SEKCJI 
</t>
    </r>
    <r>
      <rPr>
        <i/>
        <u/>
        <sz val="9"/>
        <color indexed="12"/>
        <rFont val="Arial"/>
        <family val="2"/>
        <charset val="238"/>
      </rPr>
      <t>CURRENT  ASSETS  AND  LIABILITIES  OF  NON-FINANCIAL  ENTERPRISES  BY  SECTIONS</t>
    </r>
  </si>
  <si>
    <t xml:space="preserve">      w tym przestępstwa:</t>
  </si>
  <si>
    <t xml:space="preserve">      of which crimes:</t>
  </si>
  <si>
    <t xml:space="preserve">         criminal </t>
  </si>
  <si>
    <t xml:space="preserve">         o charakterze gospodarczym </t>
  </si>
  <si>
    <t xml:space="preserve">         commercial </t>
  </si>
  <si>
    <t xml:space="preserve">         drogowe </t>
  </si>
  <si>
    <t xml:space="preserve">   against life and health </t>
  </si>
  <si>
    <t xml:space="preserve">   przeciwko bezpieczeństwu powszechnemu</t>
  </si>
  <si>
    <t xml:space="preserve">   against freedom and freedom of conscience</t>
  </si>
  <si>
    <t xml:space="preserve">   przeciwko działalności instytucji państwowych</t>
  </si>
  <si>
    <t xml:space="preserve">   against property </t>
  </si>
  <si>
    <t xml:space="preserve">   against the activities of state institutions and local </t>
  </si>
  <si>
    <t>   against the judiciary</t>
  </si>
  <si>
    <t xml:space="preserve">   against the reliability of documents</t>
  </si>
  <si>
    <t xml:space="preserve">   against money and securities trading</t>
  </si>
  <si>
    <t xml:space="preserve">   against the family and guardianship</t>
  </si>
  <si>
    <t>         traffic</t>
  </si>
  <si>
    <t>Z ogółem rodzaje przestępstw:</t>
  </si>
  <si>
    <t>Of total type of crimes:</t>
  </si>
  <si>
    <t xml:space="preserve">   against public safety and safety in transport </t>
  </si>
  <si>
    <t xml:space="preserve">   by law on Counteracting Drug Addiction</t>
  </si>
  <si>
    <t xml:space="preserve">                 BASIC  DATA  ON  VOIVODSHIPS  (cont.) </t>
  </si>
  <si>
    <t>Powrót do spisu treści</t>
  </si>
  <si>
    <r>
      <t xml:space="preserve">diagnoza       </t>
    </r>
    <r>
      <rPr>
        <i/>
        <sz val="9"/>
        <rFont val="Arial"/>
        <family val="2"/>
        <charset val="238"/>
      </rPr>
      <t>diagnosis</t>
    </r>
  </si>
  <si>
    <r>
      <t xml:space="preserve">prognoza       </t>
    </r>
    <r>
      <rPr>
        <i/>
        <sz val="9"/>
        <rFont val="Arial"/>
        <family val="2"/>
        <charset val="238"/>
      </rPr>
      <t>forecast</t>
    </r>
  </si>
  <si>
    <t>TABL.34CZ.2</t>
  </si>
  <si>
    <t>TABL.34CZ.1</t>
  </si>
  <si>
    <t>TABL.39</t>
  </si>
  <si>
    <t>TABL.41CZ.1</t>
  </si>
  <si>
    <t>TABL.41CZ.2</t>
  </si>
  <si>
    <t>TABL.45CZ.1</t>
  </si>
  <si>
    <t>TABL.45CZ.2</t>
  </si>
  <si>
    <t>TABL.45CZ.3</t>
  </si>
  <si>
    <t>TABL.45CZ.4</t>
  </si>
  <si>
    <t>TABL.31CZ.1</t>
  </si>
  <si>
    <t>TABL.31CZ.2</t>
  </si>
  <si>
    <t>TABL.31CZ.3</t>
  </si>
  <si>
    <t>TABL.31CZ.4</t>
  </si>
  <si>
    <t>TABL.31CZ.5</t>
  </si>
  <si>
    <t>TABL.32</t>
  </si>
  <si>
    <r>
      <rPr>
        <u/>
        <sz val="9"/>
        <color indexed="12"/>
        <rFont val="Arial"/>
        <family val="2"/>
        <charset val="238"/>
      </rPr>
      <t xml:space="preserve">PODMIOTY  GOSPODARKI  NARODOWEJ  W  REJESTRZE  REGON  WEDŁUG  FORMY  PRAWNEJ 
</t>
    </r>
    <r>
      <rPr>
        <i/>
        <u/>
        <sz val="9"/>
        <color indexed="12"/>
        <rFont val="Arial"/>
        <family val="2"/>
        <charset val="238"/>
      </rPr>
      <t>NATIONAL  ECONOMY  ENTITIES  IN  THE  REGON  REGISTER  BY  LEGAL  STATUS</t>
    </r>
  </si>
  <si>
    <t xml:space="preserve">               POZOSTAWANIA  BEZ  PRACY  I  STAŻU  PRACY</t>
  </si>
  <si>
    <t xml:space="preserve">               Stan w końcu miesiąca </t>
  </si>
  <si>
    <t xml:space="preserve">               End of month </t>
  </si>
  <si>
    <t>Non-segregated waste removal; per person in multifamily 
  buildings</t>
  </si>
  <si>
    <t xml:space="preserve">                Stan w końcu miesiąca</t>
  </si>
  <si>
    <t xml:space="preserve">                Stan w końcu miesiąca </t>
  </si>
  <si>
    <t xml:space="preserve">                End of month </t>
  </si>
  <si>
    <t xml:space="preserve">kruszywo do betonu, tłuczeń drogowy lub do innych celów budowlanych, z wyłączeniem żwiru, otoczaków, żwiru grubego i krzemienia.   </t>
  </si>
  <si>
    <t xml:space="preserve">Segregated waste removal; per person in multifamily buildings </t>
  </si>
  <si>
    <t xml:space="preserve">Nowotarski </t>
  </si>
  <si>
    <t>WOJEWÓDZTWO</t>
  </si>
  <si>
    <t>Nowotarski</t>
  </si>
  <si>
    <t xml:space="preserve">         nowotarski </t>
  </si>
  <si>
    <t xml:space="preserve">         suski</t>
  </si>
  <si>
    <t xml:space="preserve">         tatrzański </t>
  </si>
  <si>
    <t xml:space="preserve">         nowotarski</t>
  </si>
  <si>
    <t xml:space="preserve">         suski </t>
  </si>
  <si>
    <t xml:space="preserve">         tatrzański</t>
  </si>
  <si>
    <t>OGÓŁEM</t>
  </si>
  <si>
    <t xml:space="preserve">Górnictwo i wydobywanie </t>
  </si>
  <si>
    <t xml:space="preserve">Przetwórstwo przemysłowe </t>
  </si>
  <si>
    <t>Budownictwo</t>
  </si>
  <si>
    <t xml:space="preserve">Transport i gospodarka magazynowa </t>
  </si>
  <si>
    <t xml:space="preserve">Informacja i komunikacja </t>
  </si>
  <si>
    <t xml:space="preserve">  sucha</t>
  </si>
  <si>
    <t xml:space="preserve">  wędzona</t>
  </si>
  <si>
    <t xml:space="preserve">dojrzewający </t>
  </si>
  <si>
    <r>
      <t>Rajstopy damskie gładkie, 15 den</t>
    </r>
    <r>
      <rPr>
        <vertAlign val="superscript"/>
        <sz val="9"/>
        <color indexed="8"/>
        <rFont val="Arial"/>
        <family val="2"/>
        <charset val="238"/>
      </rPr>
      <t/>
    </r>
  </si>
  <si>
    <t xml:space="preserve">Wywóz nieczystości segregowanych; opłata od osoby, 
  w budynkach wielorodzinnych </t>
  </si>
  <si>
    <t>Wywóz nieczystości niesegregowanych; opłata od osoby, 
  w budynkach wielorodzinnych</t>
  </si>
  <si>
    <t xml:space="preserve">XII </t>
  </si>
  <si>
    <t xml:space="preserve">Rolnictwo, leśnictwo, łowiectwo i rybactwo </t>
  </si>
  <si>
    <t xml:space="preserve">Przemysł </t>
  </si>
  <si>
    <t>     górnictwo i wydobywanie</t>
  </si>
  <si>
    <t xml:space="preserve">     przetwórstwo przemysłowe </t>
  </si>
  <si>
    <t xml:space="preserve">Budownictwo </t>
  </si>
  <si>
    <t xml:space="preserve">Działalność finansowa i ubezpieczeniowa </t>
  </si>
  <si>
    <t xml:space="preserve">Działalność profesjonalna, naukowa i techniczna </t>
  </si>
  <si>
    <t>Edukacja</t>
  </si>
  <si>
    <t xml:space="preserve">Opieka zdrowotna i pomoc społeczna </t>
  </si>
  <si>
    <t xml:space="preserve">Działalność związana z kulturą, rozrywką i rekreacją </t>
  </si>
  <si>
    <t xml:space="preserve">Pozostała działalność usługowa </t>
  </si>
  <si>
    <r>
      <rPr>
        <u/>
        <sz val="9"/>
        <color indexed="12"/>
        <rFont val="Arial"/>
        <family val="2"/>
        <charset val="238"/>
      </rPr>
      <t xml:space="preserve">BEZROBOTNI  ZAREJESTROWANI  WEDŁUG  POZIOMU  WYKSZTAŁCENIA,  WIEKU,  CZASU POZOSTAWANIA  BEZ  PRACY  I  STAŻU  PRACY
</t>
    </r>
    <r>
      <rPr>
        <i/>
        <u/>
        <sz val="9"/>
        <color indexed="12"/>
        <rFont val="Arial"/>
        <family val="2"/>
        <charset val="238"/>
      </rPr>
      <t xml:space="preserve">REGISTERED  UNEMPLOYED  PERSONS  BY  EDUCATIONAL  LEVEL,  AGE,  DURATION  OF  UNEMPLOYMENT  AND  WORK  SENIORITY </t>
    </r>
  </si>
  <si>
    <t xml:space="preserve">for roadstone and for other construction use, excluding gravel, pebbles, shingle and flint.  </t>
  </si>
  <si>
    <t>         o charakterze kryminalnym</t>
  </si>
  <si>
    <r>
      <t>Udział liczby przedsiębiorstw wykazujących zysk netto w ogólnej liczbie przedsiębiorstw</t>
    </r>
    <r>
      <rPr>
        <i/>
        <vertAlign val="superscript"/>
        <sz val="9"/>
        <rFont val="Arial"/>
        <family val="2"/>
        <charset val="238"/>
      </rPr>
      <t>b</t>
    </r>
    <r>
      <rPr>
        <sz val="9"/>
        <rFont val="Arial"/>
        <family val="2"/>
        <charset val="238"/>
      </rPr>
      <t>w %</t>
    </r>
  </si>
  <si>
    <r>
      <t>Udział przychodów przedsiębiorstw wykazujących zysk netto w przychodach z całokształtu działalności</t>
    </r>
    <r>
      <rPr>
        <i/>
        <vertAlign val="superscript"/>
        <sz val="9"/>
        <rFont val="Arial"/>
        <family val="2"/>
        <charset val="238"/>
      </rPr>
      <t xml:space="preserve">b </t>
    </r>
    <r>
      <rPr>
        <sz val="9"/>
        <rFont val="Arial"/>
        <family val="2"/>
        <charset val="238"/>
      </rPr>
      <t>w %</t>
    </r>
  </si>
  <si>
    <t xml:space="preserve"> zabezpieczenia społeczne </t>
  </si>
  <si>
    <t>                BASIC  DATA  ON  VOIVODSHIPS  (cont.)</t>
  </si>
  <si>
    <t xml:space="preserve">                BASIC  DATA  ON  VOIVODSHIPS  (cont.) </t>
  </si>
  <si>
    <t xml:space="preserve"> does not exist in the REGON register.</t>
  </si>
  <si>
    <t xml:space="preserve">   przeciwko życiu i zdrowiu </t>
  </si>
  <si>
    <t xml:space="preserve">     i bezpieczeństwu w komunikacji </t>
  </si>
  <si>
    <t xml:space="preserve">   przeciwko wolności i wolności sumienia</t>
  </si>
  <si>
    <t xml:space="preserve">   przeciwko rodzinie i opiece </t>
  </si>
  <si>
    <t xml:space="preserve">   przeciwko wymiarowi sprawiedliwości</t>
  </si>
  <si>
    <t xml:space="preserve">   przeciwko wiarygodności dokumentów </t>
  </si>
  <si>
    <t xml:space="preserve">   przeciwko mieniu</t>
  </si>
  <si>
    <t xml:space="preserve">   z ustawy o przeciwdziałaniu narkomanii </t>
  </si>
  <si>
    <t>Gazeta regionalna</t>
  </si>
  <si>
    <t xml:space="preserve">     Tarnów</t>
  </si>
  <si>
    <t xml:space="preserve">     Nowy Sącz</t>
  </si>
  <si>
    <t xml:space="preserve"> Cost of products, goods and materials sold  in mln zl</t>
  </si>
  <si>
    <r>
      <rPr>
        <u/>
        <sz val="9"/>
        <color indexed="12"/>
        <rFont val="Arial"/>
        <family val="2"/>
        <charset val="238"/>
      </rPr>
      <t>CENY  DETALICZNE  WYBRANYCH  TOWARÓW  I  USŁUG  KONSUMPCYJNYCH
 </t>
    </r>
    <r>
      <rPr>
        <i/>
        <u/>
        <sz val="9"/>
        <color indexed="12"/>
        <rFont val="Arial"/>
        <family val="2"/>
        <charset val="238"/>
      </rPr>
      <t>RETAIL  PRICES  OF  SELECTED  CONSUMER  GOODS  AND  SERVICES</t>
    </r>
  </si>
  <si>
    <t xml:space="preserve">  a  See general notes item 11.</t>
  </si>
  <si>
    <r>
      <t xml:space="preserve">  </t>
    </r>
    <r>
      <rPr>
        <i/>
        <sz val="8"/>
        <rFont val="Arial"/>
        <family val="2"/>
        <charset val="238"/>
      </rPr>
      <t>a</t>
    </r>
    <r>
      <rPr>
        <sz val="8"/>
        <rFont val="Arial"/>
        <family val="2"/>
        <charset val="238"/>
      </rPr>
      <t xml:space="preserve">  Patrz uwagi ogólne pkt 11.</t>
    </r>
  </si>
  <si>
    <r>
      <t xml:space="preserve">TABL.3.   </t>
    </r>
    <r>
      <rPr>
        <b/>
        <sz val="10"/>
        <rFont val="Arial"/>
        <family val="2"/>
        <charset val="238"/>
      </rPr>
      <t>PRACUJĄCY  W  SEKTORZE  PRZEDSIĘBIORSTW</t>
    </r>
  </si>
  <si>
    <t xml:space="preserve">               EMPLOYED  PERSONS  IN  ENTERPRISE  SECTOR</t>
  </si>
  <si>
    <r>
      <t xml:space="preserve">TABL.3.  </t>
    </r>
    <r>
      <rPr>
        <b/>
        <sz val="10"/>
        <rFont val="Arial"/>
        <family val="2"/>
        <charset val="238"/>
      </rPr>
      <t xml:space="preserve"> PRACUJĄCY  W  SEKTORZE  PRZEDSIĘBIORSTW  (cd.)</t>
    </r>
  </si>
  <si>
    <t>EMPLOYED  PERSONS  IN  ENTERPRISE  SECTOR  (cont.)</t>
  </si>
  <si>
    <r>
      <t xml:space="preserve">TABL.3.  </t>
    </r>
    <r>
      <rPr>
        <b/>
        <sz val="10"/>
        <rFont val="Arial"/>
        <family val="2"/>
        <charset val="238"/>
      </rPr>
      <t xml:space="preserve"> PRACUJĄCY  W  SEKTORZE  PRZEDSIĘBIORSTW  (dok.)</t>
    </r>
  </si>
  <si>
    <t xml:space="preserve">                EMPLOYED  PERSONS  IN  ENTERPRISE  SECTOR  (cont.)</t>
  </si>
  <si>
    <t xml:space="preserve">  a  See methodological notes item 4.   b As of the end of a month ending a quarter. </t>
  </si>
  <si>
    <t xml:space="preserve">  Ź r ó d ł o: dane Ministerstwa Rodziny, Pracy i Polityki Społecznej.</t>
  </si>
  <si>
    <t xml:space="preserve">  S o u r c e: data of the Ministry of Family, Labour and Social Policy.</t>
  </si>
  <si>
    <t xml:space="preserve">  a The division by categories may indicate one person more than once; see methodological notes item 4.  </t>
  </si>
  <si>
    <t xml:space="preserve">  a  Including post-secondary education. </t>
  </si>
  <si>
    <t xml:space="preserve">               AND  WORK  SENIORITY </t>
  </si>
  <si>
    <t>               REGISTERED  UNEMPLOYED  PERSONS  BY  EDUCATIONAL  LEVEL,  AGE,  DURATION  OF  UNEMPLOYMENT  </t>
  </si>
  <si>
    <t>              POZOSTAWANIA  BEZ  PRACY  I  STAŻU  PRACY  (dok.)</t>
  </si>
  <si>
    <t xml:space="preserve">  a  From the date of registering in a labour office.  b  Intervals were shifted upward.  </t>
  </si>
  <si>
    <t xml:space="preserve">  a  See methodological notes item 5.  b  Persons aged 15-74. </t>
  </si>
  <si>
    <t xml:space="preserve">  a  See methodological notes item 5.  </t>
  </si>
  <si>
    <r>
      <t xml:space="preserve">TABL. 10. </t>
    </r>
    <r>
      <rPr>
        <b/>
        <sz val="10"/>
        <rFont val="Arial CE"/>
        <charset val="238"/>
      </rPr>
      <t>PRZECIĘTNE  MIESIĘCZNE  WYNAGRODZENIA  BRUTTO  W  SEKTORZE  PRZEDSIĘBIORSTW</t>
    </r>
  </si>
  <si>
    <t xml:space="preserve">                AVERAGE  MONTHLY  GROSS  WAGES  AND  SALARIES  IN  ENTERPRISE  SECTOR</t>
  </si>
  <si>
    <r>
      <t xml:space="preserve">TABL. 10.  </t>
    </r>
    <r>
      <rPr>
        <b/>
        <sz val="10"/>
        <rFont val="Arial CE"/>
        <charset val="238"/>
      </rPr>
      <t>PRZECIĘTNE  MIESIĘCZNE  WYNAGRODZENIA  BRUTTO  W  SEKTORZE  PRZEDSIĘBIORSTW  (dok.)</t>
    </r>
  </si>
  <si>
    <r>
      <rPr>
        <sz val="10"/>
        <rFont val="Arial"/>
        <family val="2"/>
        <charset val="238"/>
      </rPr>
      <t xml:space="preserve">TABL. 13.   </t>
    </r>
    <r>
      <rPr>
        <b/>
        <sz val="10"/>
        <rFont val="Arial"/>
        <family val="2"/>
        <charset val="238"/>
      </rPr>
      <t xml:space="preserve"> WYNIKI  FINANSOWE  PRZEDSIĘBIORSTW  WEDŁUG  SEKCJI</t>
    </r>
  </si>
  <si>
    <r>
      <t xml:space="preserve">                    I. PRZYCHODY,  KOSZTY,  WYNIK FINANSOWY  ZE  SPRZEDAŻY</t>
    </r>
    <r>
      <rPr>
        <vertAlign val="superscript"/>
        <sz val="10"/>
        <rFont val="Arial"/>
        <family val="2"/>
        <charset val="238"/>
      </rPr>
      <t>a</t>
    </r>
  </si>
  <si>
    <r>
      <rPr>
        <sz val="10"/>
        <rFont val="Arial"/>
        <family val="2"/>
        <charset val="238"/>
      </rPr>
      <t xml:space="preserve">TABL. 13.   </t>
    </r>
    <r>
      <rPr>
        <b/>
        <sz val="10"/>
        <rFont val="Arial"/>
        <family val="2"/>
        <charset val="238"/>
      </rPr>
      <t xml:space="preserve"> WYNIKI  FINANSOWE  PRZEDSIĘBIORSTW  WEDŁUG  SEKCJI  (cd.)</t>
    </r>
  </si>
  <si>
    <r>
      <t xml:space="preserve">                   II. WYNIK  FINANSOWY  BRUTTO</t>
    </r>
    <r>
      <rPr>
        <vertAlign val="superscript"/>
        <sz val="10"/>
        <rFont val="Arial"/>
        <family val="2"/>
        <charset val="238"/>
      </rPr>
      <t>a</t>
    </r>
  </si>
  <si>
    <r>
      <rPr>
        <sz val="10"/>
        <rFont val="Arial"/>
        <family val="2"/>
        <charset val="238"/>
      </rPr>
      <t xml:space="preserve">TABL. 13.   </t>
    </r>
    <r>
      <rPr>
        <b/>
        <sz val="10"/>
        <rFont val="Arial"/>
        <family val="2"/>
        <charset val="238"/>
      </rPr>
      <t xml:space="preserve"> WYNIKI  FINANSOWE  PRZEDSIĘBIORSTW  WEDŁUG  SEKCJI  (dok.)</t>
    </r>
  </si>
  <si>
    <r>
      <t xml:space="preserve">                   III. WYNIK  FINANSOWY  NETTO</t>
    </r>
    <r>
      <rPr>
        <vertAlign val="superscript"/>
        <sz val="10"/>
        <rFont val="Arial"/>
        <family val="2"/>
        <charset val="238"/>
      </rPr>
      <t>a</t>
    </r>
  </si>
  <si>
    <r>
      <rPr>
        <sz val="10"/>
        <rFont val="Arial"/>
        <family val="2"/>
        <charset val="238"/>
      </rPr>
      <t xml:space="preserve">TABL. 14. </t>
    </r>
    <r>
      <rPr>
        <b/>
        <sz val="10"/>
        <rFont val="Arial"/>
        <family val="2"/>
        <charset val="238"/>
      </rPr>
      <t xml:space="preserve"> RELACJE  EKONOMICZNE  ORAZ  STRUKTURA  PRZEDSIĘBIORSTW  WEDŁUG  UZYSKANYCH  WYNIKÓW  FINANSOWYCH</t>
    </r>
    <r>
      <rPr>
        <b/>
        <vertAlign val="superscript"/>
        <sz val="10"/>
        <rFont val="Arial"/>
        <family val="2"/>
        <charset val="238"/>
      </rPr>
      <t>a</t>
    </r>
    <r>
      <rPr>
        <b/>
        <sz val="10"/>
        <rFont val="Arial"/>
        <family val="2"/>
        <charset val="238"/>
      </rPr>
      <t xml:space="preserve">  </t>
    </r>
  </si>
  <si>
    <r>
      <rPr>
        <sz val="10"/>
        <rFont val="Arial"/>
        <family val="2"/>
        <charset val="238"/>
      </rPr>
      <t xml:space="preserve">TABL. 14. </t>
    </r>
    <r>
      <rPr>
        <b/>
        <sz val="10"/>
        <rFont val="Arial"/>
        <family val="2"/>
        <charset val="238"/>
      </rPr>
      <t xml:space="preserve"> RELACJE  EKONOMICZNE  ORAZ  STRUKTURA  PRZEDSIĘBIORSTW  WEDŁUG  UZYSKANYCH  WYNIKÓW  FINANSOWYCH</t>
    </r>
    <r>
      <rPr>
        <b/>
        <vertAlign val="superscript"/>
        <sz val="10"/>
        <rFont val="Arial"/>
        <family val="2"/>
        <charset val="238"/>
      </rPr>
      <t>a</t>
    </r>
    <r>
      <rPr>
        <b/>
        <sz val="10"/>
        <rFont val="Arial"/>
        <family val="2"/>
        <charset val="238"/>
      </rPr>
      <t xml:space="preserve">  (cd.)</t>
    </r>
  </si>
  <si>
    <r>
      <rPr>
        <sz val="10"/>
        <rFont val="Arial"/>
        <family val="2"/>
        <charset val="238"/>
      </rPr>
      <t>TABL. 14.</t>
    </r>
    <r>
      <rPr>
        <b/>
        <sz val="10"/>
        <rFont val="Arial"/>
        <family val="2"/>
        <charset val="238"/>
      </rPr>
      <t xml:space="preserve">  RELACJE  EKONOMICZNE  ORAZ  STRUKTURA  PRZEDSIĘBIORSTW  WEDŁUG  UZYSKANYCH  WYNIKÓW  FINANSOWYCH</t>
    </r>
    <r>
      <rPr>
        <b/>
        <vertAlign val="superscript"/>
        <sz val="10"/>
        <rFont val="Arial"/>
        <family val="2"/>
        <charset val="238"/>
      </rPr>
      <t>a</t>
    </r>
    <r>
      <rPr>
        <b/>
        <sz val="10"/>
        <rFont val="Arial"/>
        <family val="2"/>
        <charset val="238"/>
      </rPr>
      <t xml:space="preserve">  (dok.)</t>
    </r>
  </si>
  <si>
    <r>
      <rPr>
        <sz val="10"/>
        <rFont val="Arial"/>
        <family val="2"/>
        <charset val="238"/>
      </rPr>
      <t>TABL.15.</t>
    </r>
    <r>
      <rPr>
        <b/>
        <sz val="10"/>
        <rFont val="Arial"/>
        <family val="2"/>
        <charset val="238"/>
      </rPr>
      <t xml:space="preserve">    AKTYWA  OBROTOWE  ORAZ  ZOBOWIĄZANIA  KRÓTKO- I DŁUGOTERMINOWE  PRZEDSIĘBIORSTW</t>
    </r>
    <r>
      <rPr>
        <b/>
        <vertAlign val="superscript"/>
        <sz val="10"/>
        <rFont val="Arial"/>
        <family val="2"/>
        <charset val="238"/>
      </rPr>
      <t>a</t>
    </r>
  </si>
  <si>
    <t xml:space="preserve">                  Stan w końcu okresu</t>
  </si>
  <si>
    <t xml:space="preserve">  a  See general notes item 9.2 and methodological notes  item 13.  b  Including liabilities with maturity of up to 1 year, apart from delivieries and services; excluding special funds.  c  Regardless the maturity date.</t>
  </si>
  <si>
    <r>
      <rPr>
        <sz val="10"/>
        <rFont val="Arial"/>
        <family val="2"/>
        <charset val="238"/>
      </rPr>
      <t>TABL. 19.</t>
    </r>
    <r>
      <rPr>
        <b/>
        <sz val="10"/>
        <rFont val="Arial"/>
        <family val="2"/>
        <charset val="238"/>
      </rPr>
      <t xml:space="preserve">  PRZECIĘTNE  CENY  SKUPU</t>
    </r>
    <r>
      <rPr>
        <i/>
        <vertAlign val="superscript"/>
        <sz val="10"/>
        <rFont val="Arial"/>
        <family val="2"/>
        <charset val="238"/>
      </rPr>
      <t>a</t>
    </r>
    <r>
      <rPr>
        <b/>
        <sz val="10"/>
        <rFont val="Arial"/>
        <family val="2"/>
        <charset val="238"/>
      </rPr>
      <t xml:space="preserve">  WAŻNIEJSZYCH  PRODUKTÓW  ROLNYCH</t>
    </r>
  </si>
  <si>
    <r>
      <t xml:space="preserve">  </t>
    </r>
    <r>
      <rPr>
        <i/>
        <sz val="8"/>
        <rFont val="Arial"/>
        <family val="2"/>
        <charset val="238"/>
      </rPr>
      <t>a</t>
    </r>
    <r>
      <rPr>
        <sz val="8"/>
        <rFont val="Arial"/>
        <family val="2"/>
        <charset val="238"/>
      </rPr>
      <t xml:space="preserve">  Ceny bieżące bez VAT.</t>
    </r>
  </si>
  <si>
    <t xml:space="preserve">  a  Current prices excluding VAT.</t>
  </si>
  <si>
    <r>
      <rPr>
        <sz val="10"/>
        <rFont val="Arial"/>
        <family val="2"/>
        <charset val="238"/>
      </rPr>
      <t xml:space="preserve">TABL. 20.  </t>
    </r>
    <r>
      <rPr>
        <b/>
        <sz val="10"/>
        <rFont val="Arial"/>
        <family val="2"/>
        <charset val="238"/>
      </rPr>
      <t>PRZECIĘTNE  CENY  UZYSKIWANE  PRZEZ  ROLNIKÓW  NA  TARGOWISKACH</t>
    </r>
    <r>
      <rPr>
        <i/>
        <vertAlign val="superscript"/>
        <sz val="10"/>
        <rFont val="Arial"/>
        <family val="2"/>
        <charset val="238"/>
      </rPr>
      <t>a</t>
    </r>
  </si>
  <si>
    <t xml:space="preserve">  a  See methodological notes item 19. </t>
  </si>
  <si>
    <t xml:space="preserve">  a  See methodological notes item 19.</t>
  </si>
  <si>
    <r>
      <rPr>
        <sz val="10"/>
        <rFont val="Arial"/>
        <family val="2"/>
        <charset val="238"/>
      </rPr>
      <t>TABL. 25.</t>
    </r>
    <r>
      <rPr>
        <b/>
        <sz val="10"/>
        <rFont val="Arial"/>
        <family val="2"/>
        <charset val="238"/>
      </rPr>
      <t xml:space="preserve"> SKUP  WAŻNIEJSZYCH  PRODUKTÓW  ROLNYCH </t>
    </r>
  </si>
  <si>
    <t xml:space="preserve">  U w a g a . Patrz uwagi ogólne pkt 9.3.</t>
  </si>
  <si>
    <t xml:space="preserve">  N o t e. See general notes item 9.3.</t>
  </si>
  <si>
    <t xml:space="preserve">  a  Data include cattle, calves, pigs, sheep, horses and poultry.  </t>
  </si>
  <si>
    <t>PRZEMYSŁ  I  BUDOWNICTWO</t>
  </si>
  <si>
    <t>INDUSTRY  AND  CONSTRUCTION</t>
  </si>
  <si>
    <r>
      <t xml:space="preserve">  </t>
    </r>
    <r>
      <rPr>
        <i/>
        <sz val="8"/>
        <rFont val="Arial"/>
        <family val="2"/>
        <charset val="238"/>
      </rPr>
      <t xml:space="preserve">a  </t>
    </r>
    <r>
      <rPr>
        <sz val="8"/>
        <rFont val="Arial"/>
        <family val="2"/>
        <charset val="238"/>
      </rPr>
      <t xml:space="preserve">Obejmują mięso, tłuszcze, podroby oraz części niejadalne (odpadki); ubój przemysłowy; w wadze poubojowej ciepłej.  </t>
    </r>
    <r>
      <rPr>
        <i/>
        <sz val="8"/>
        <rFont val="Arial"/>
        <family val="2"/>
        <charset val="238"/>
      </rPr>
      <t xml:space="preserve">b  </t>
    </r>
    <r>
      <rPr>
        <sz val="8"/>
        <rFont val="Arial"/>
        <family val="2"/>
        <charset val="238"/>
      </rPr>
      <t>W tym kiełbasy; bez drobiowych.</t>
    </r>
    <r>
      <rPr>
        <i/>
        <sz val="8"/>
        <rFont val="Arial"/>
        <family val="2"/>
        <charset val="238"/>
      </rPr>
      <t xml:space="preserve"> </t>
    </r>
  </si>
  <si>
    <r>
      <rPr>
        <sz val="10"/>
        <rFont val="Arial"/>
        <family val="2"/>
        <charset val="238"/>
      </rPr>
      <t xml:space="preserve">TABL. 27. </t>
    </r>
    <r>
      <rPr>
        <b/>
        <sz val="10"/>
        <rFont val="Arial"/>
        <family val="2"/>
        <charset val="238"/>
      </rPr>
      <t xml:space="preserve"> PRODUKCJA  WAŻNIEJSZYCH  WYROBÓW  WEDŁUG  PKWiU</t>
    </r>
  </si>
  <si>
    <t xml:space="preserve">  a  With fat content more than 6% of mass, non-condensed and non-sweeted (including cream forwarded for further processing).</t>
  </si>
  <si>
    <r>
      <rPr>
        <sz val="10"/>
        <rFont val="Arial"/>
        <family val="2"/>
        <charset val="238"/>
      </rPr>
      <t xml:space="preserve">TABL. 27. </t>
    </r>
    <r>
      <rPr>
        <b/>
        <sz val="10"/>
        <rFont val="Arial"/>
        <family val="2"/>
        <charset val="238"/>
      </rPr>
      <t xml:space="preserve"> PRODUKCJA  WAŻNIEJSZYCH  WYROBÓW  WEDŁUG  PKWiU </t>
    </r>
    <r>
      <rPr>
        <b/>
        <vertAlign val="superscript"/>
        <sz val="10"/>
        <rFont val="Arial"/>
        <family val="2"/>
        <charset val="238"/>
      </rPr>
      <t xml:space="preserve"> </t>
    </r>
    <r>
      <rPr>
        <b/>
        <sz val="10"/>
        <rFont val="Arial"/>
        <family val="2"/>
        <charset val="238"/>
      </rPr>
      <t>(dok.)</t>
    </r>
  </si>
  <si>
    <t xml:space="preserve">  a Including rubber footwear.  b  In basic forms.  c  Including their frames and thresholds.  d  Of a kind used for concrete aggregates; </t>
  </si>
  <si>
    <r>
      <rPr>
        <sz val="10"/>
        <rFont val="Arial"/>
        <family val="2"/>
        <charset val="238"/>
      </rPr>
      <t xml:space="preserve">TABL. 29. </t>
    </r>
    <r>
      <rPr>
        <b/>
        <sz val="10"/>
        <rFont val="Arial"/>
        <family val="2"/>
        <charset val="238"/>
      </rPr>
      <t>SPRZEDAŻ  DETALICZNA  TOWARÓW  WEDŁUG  RODZAJÓW  DZIAłALNOŚCI  PRZEDSIĘBIORSTWA</t>
    </r>
    <r>
      <rPr>
        <i/>
        <vertAlign val="superscript"/>
        <sz val="10"/>
        <rFont val="Arial"/>
        <family val="2"/>
        <charset val="238"/>
      </rPr>
      <t>ab</t>
    </r>
  </si>
  <si>
    <t>of the enterprise and in its organization.</t>
  </si>
  <si>
    <r>
      <rPr>
        <sz val="10"/>
        <rFont val="Arial"/>
        <family val="2"/>
        <charset val="238"/>
      </rPr>
      <t xml:space="preserve">TABL.30.  </t>
    </r>
    <r>
      <rPr>
        <b/>
        <sz val="10"/>
        <rFont val="Arial"/>
        <family val="2"/>
        <charset val="238"/>
      </rPr>
      <t>WYKORZYSTANIE  TURYSTYCZNYCH  OBIEKTÓW  NOCLEGOWYCH</t>
    </r>
    <r>
      <rPr>
        <b/>
        <i/>
        <vertAlign val="superscript"/>
        <sz val="10"/>
        <rFont val="Arial"/>
        <family val="2"/>
        <charset val="238"/>
      </rPr>
      <t>ab</t>
    </r>
  </si>
  <si>
    <t xml:space="preserve">Koszt własny sprzedanych produktów, towarów i materiałów w mln zł </t>
  </si>
  <si>
    <t xml:space="preserve">  a  See general notes item 9.2 and methodological notes item 14.   </t>
  </si>
  <si>
    <t xml:space="preserve">  a  See general notes item 9.2 and methodological notes item 12.</t>
  </si>
  <si>
    <t xml:space="preserve">  a  See general notes item 9.2 end methodological notes item 14.   </t>
  </si>
  <si>
    <t xml:space="preserve">  a  See general notes item 9.2  and methodological notes item 9.   b  Of total, section respectively.</t>
  </si>
  <si>
    <t xml:space="preserve">  a  See  general  notes item 9.2  and  methodological  notes  item 13.   b  Including liabilities with maturity of up to 1 year, apart from deliveries and services; excluding special funds.  c  Data have concerned credit and loans including towards related entities and other entities.  d  Regardless  the maturity date. </t>
  </si>
  <si>
    <t xml:space="preserve">  a  See general notes item 9.2  and methodological notes item 13.  b Including liabilities with maturity of up to 1 year, apart from deliveries and services; excluding special funds.  c  Data have concerned credit and loans including towards related entities and other entities.  d  Regardless the maturity date. </t>
  </si>
  <si>
    <r>
      <rPr>
        <sz val="10"/>
        <rFont val="Arial"/>
        <family val="2"/>
        <charset val="238"/>
      </rPr>
      <t>TABL. 22.</t>
    </r>
    <r>
      <rPr>
        <b/>
        <sz val="10"/>
        <rFont val="Arial"/>
        <family val="2"/>
        <charset val="238"/>
      </rPr>
      <t xml:space="preserve">  NAKŁADY  INWESTYCYJNE</t>
    </r>
    <r>
      <rPr>
        <b/>
        <i/>
        <vertAlign val="superscript"/>
        <sz val="10"/>
        <rFont val="Arial"/>
        <family val="2"/>
        <charset val="238"/>
      </rPr>
      <t>a</t>
    </r>
  </si>
  <si>
    <t xml:space="preserve">  a  See methodological notes item 20; indices are calculated on the basis of value at current prices.  </t>
  </si>
  <si>
    <r>
      <rPr>
        <sz val="10"/>
        <rFont val="Arial"/>
        <family val="2"/>
        <charset val="238"/>
      </rPr>
      <t xml:space="preserve">TABL. 22. </t>
    </r>
    <r>
      <rPr>
        <b/>
        <sz val="10"/>
        <rFont val="Arial"/>
        <family val="2"/>
        <charset val="238"/>
      </rPr>
      <t xml:space="preserve"> NAKŁADY  INWESTYCYJNE</t>
    </r>
    <r>
      <rPr>
        <b/>
        <vertAlign val="superscript"/>
        <sz val="10"/>
        <rFont val="Arial"/>
        <family val="2"/>
        <charset val="238"/>
      </rPr>
      <t>a</t>
    </r>
    <r>
      <rPr>
        <b/>
        <sz val="10"/>
        <rFont val="Arial"/>
        <family val="2"/>
        <charset val="238"/>
      </rPr>
      <t xml:space="preserve">  (dok.)</t>
    </r>
  </si>
  <si>
    <r>
      <t xml:space="preserve">TABL. 31.  </t>
    </r>
    <r>
      <rPr>
        <b/>
        <sz val="10"/>
        <rFont val="Arial"/>
        <family val="2"/>
        <charset val="238"/>
      </rPr>
      <t>WSKAŹNIKI  KONIUNKTURY  GOSPODARCZEJ</t>
    </r>
    <r>
      <rPr>
        <b/>
        <i/>
        <vertAlign val="superscript"/>
        <sz val="10"/>
        <rFont val="Arial"/>
        <family val="2"/>
        <charset val="238"/>
      </rPr>
      <t>a</t>
    </r>
  </si>
  <si>
    <r>
      <t xml:space="preserve">TABL. 31.  </t>
    </r>
    <r>
      <rPr>
        <b/>
        <sz val="10"/>
        <rFont val="Arial"/>
        <family val="2"/>
        <charset val="238"/>
      </rPr>
      <t>WSKAŹNIKI  KONIUNKTURY  GOSPODARCZEJ</t>
    </r>
    <r>
      <rPr>
        <b/>
        <i/>
        <vertAlign val="superscript"/>
        <sz val="10"/>
        <rFont val="Arial"/>
        <family val="2"/>
        <charset val="238"/>
      </rPr>
      <t xml:space="preserve">a </t>
    </r>
    <r>
      <rPr>
        <b/>
        <sz val="10"/>
        <rFont val="Arial"/>
        <family val="2"/>
        <charset val="238"/>
      </rPr>
      <t>(cd.)</t>
    </r>
  </si>
  <si>
    <t>Return to list f tables</t>
  </si>
  <si>
    <r>
      <t xml:space="preserve">TABL. 31.  </t>
    </r>
    <r>
      <rPr>
        <b/>
        <sz val="10"/>
        <rFont val="Arial"/>
        <family val="2"/>
        <charset val="238"/>
      </rPr>
      <t>WSKAŹNIKI  KONIUNKTURY  GOSPODARCZEJ</t>
    </r>
    <r>
      <rPr>
        <b/>
        <i/>
        <vertAlign val="superscript"/>
        <sz val="10"/>
        <rFont val="Arial"/>
        <family val="2"/>
        <charset val="238"/>
      </rPr>
      <t xml:space="preserve">a </t>
    </r>
    <r>
      <rPr>
        <b/>
        <sz val="10"/>
        <rFont val="Arial"/>
        <family val="2"/>
        <charset val="238"/>
      </rPr>
      <t>(dok.)</t>
    </r>
  </si>
  <si>
    <t xml:space="preserve">PODMIOTY  GOSPODARKI  NARODOWEJ </t>
  </si>
  <si>
    <t xml:space="preserve">NATIONAL  ECONOMY  ENTITIES </t>
  </si>
  <si>
    <t>WYNIKI  BADAŃ  KONIUNKTURY</t>
  </si>
  <si>
    <t>BUSINESS  AND  CONSUMER  TENDENCY  SURVEYS</t>
  </si>
  <si>
    <t xml:space="preserve">  a  Quarterly data; see general notes item 19.  b  End of period.  c  Ratio of unemployed persons to the economically active civil population.  d  Concerns payments from profit and balance surplus in co-operatives as well as annual extra wages and salaries for employees of budgetary sphere entities.  e  Data cover complete statistical population.</t>
  </si>
  <si>
    <t xml:space="preserve">  a  See methodological notes item 16.  b  See methodological notes item 15. </t>
  </si>
  <si>
    <t xml:space="preserve">  a  See general notes item 11.  b Index numbers are calculated on the basis of value at current prices.</t>
  </si>
  <si>
    <t>#</t>
  </si>
  <si>
    <t>category by predominating kind of activity and according to its present organizational state. The dynamics of the retail sale result from, among others, change both in the predominating kind of activity</t>
  </si>
  <si>
    <t>Wytwarzanie i zaopatrywanie w energię</t>
  </si>
  <si>
    <t>Electricity, gas, steam and air conditioning</t>
  </si>
  <si>
    <t xml:space="preserve">    supply </t>
  </si>
  <si>
    <r>
      <rPr>
        <u/>
        <sz val="9"/>
        <color indexed="12"/>
        <rFont val="Arial"/>
        <family val="2"/>
        <charset val="238"/>
      </rPr>
      <t xml:space="preserve">WSKAŹNIKI  CEN  TOWARÓW  I  USŁUG  KONSUMPCYJNYCH 
</t>
    </r>
    <r>
      <rPr>
        <i/>
        <u/>
        <sz val="9"/>
        <color indexed="12"/>
        <rFont val="Arial"/>
        <family val="2"/>
        <charset val="238"/>
      </rPr>
      <t>PRICE  INDICES  OF  CONSUMER  GOODS  AND  SERVICES</t>
    </r>
  </si>
  <si>
    <t xml:space="preserve">tablic    </t>
  </si>
  <si>
    <t>wieprzowe bez kości - schab środkowy</t>
  </si>
  <si>
    <t>pork boneless - centre loin</t>
  </si>
  <si>
    <t xml:space="preserve">  a  See methological notes item 1.  b Number of live births minus deaths in a given period.  c  Infants less than 1 year old.  d  Per 1000 live births. </t>
  </si>
  <si>
    <r>
      <rPr>
        <sz val="10"/>
        <rFont val="Arial"/>
        <family val="2"/>
        <charset val="238"/>
      </rPr>
      <t>TABL. 25.</t>
    </r>
    <r>
      <rPr>
        <b/>
        <sz val="10"/>
        <rFont val="Arial"/>
        <family val="2"/>
        <charset val="238"/>
      </rPr>
      <t xml:space="preserve"> SKUP  WAŻNIEJSZYCH  PRODUKTÓW  ROLNYCH  (dok.)</t>
    </r>
  </si>
  <si>
    <r>
      <t>TABL.18.</t>
    </r>
    <r>
      <rPr>
        <b/>
        <sz val="10"/>
        <rFont val="Arial"/>
        <family val="2"/>
        <charset val="238"/>
      </rPr>
      <t xml:space="preserve"> CENY  DETALICZNE  WYBRANYCH  TOWARÓW  I  USŁUG  KONSUMPCYJNYCH </t>
    </r>
  </si>
  <si>
    <r>
      <t>TABL.18.</t>
    </r>
    <r>
      <rPr>
        <b/>
        <sz val="10"/>
        <rFont val="Arial"/>
        <family val="2"/>
        <charset val="238"/>
      </rPr>
      <t xml:space="preserve"> CENY  DETALICZNE  WYBRANYCH  TOWARÓW  I  USŁUG  KONSUMPCYJNYCH  (cd.)</t>
    </r>
  </si>
  <si>
    <r>
      <t>4052,19</t>
    </r>
    <r>
      <rPr>
        <vertAlign val="superscript"/>
        <sz val="9"/>
        <color indexed="8"/>
        <rFont val="Arial"/>
        <family val="2"/>
        <charset val="238"/>
      </rPr>
      <t>e</t>
    </r>
  </si>
  <si>
    <r>
      <rPr>
        <sz val="10"/>
        <rFont val="Arial"/>
        <family val="2"/>
        <charset val="238"/>
      </rPr>
      <t xml:space="preserve">TABL. 1. </t>
    </r>
    <r>
      <rPr>
        <b/>
        <sz val="10"/>
        <rFont val="Arial"/>
        <family val="2"/>
        <charset val="238"/>
      </rPr>
      <t xml:space="preserve"> WYBRANE  DANE  O  WOJEWÓDZTWIE </t>
    </r>
  </si>
  <si>
    <r>
      <t>Ludność</t>
    </r>
    <r>
      <rPr>
        <i/>
        <vertAlign val="superscript"/>
        <sz val="9"/>
        <rFont val="Arial"/>
        <family val="2"/>
        <charset val="238"/>
      </rPr>
      <t>ab</t>
    </r>
  </si>
  <si>
    <r>
      <t xml:space="preserve"> </t>
    </r>
    <r>
      <rPr>
        <i/>
        <sz val="8"/>
        <rFont val="Arial"/>
        <family val="2"/>
        <charset val="238"/>
      </rPr>
      <t> a</t>
    </r>
    <r>
      <rPr>
        <sz val="8"/>
        <rFont val="Arial"/>
        <family val="2"/>
        <charset val="238"/>
      </rPr>
      <t>  Dane narastające.</t>
    </r>
  </si>
  <si>
    <r>
      <rPr>
        <sz val="10"/>
        <rFont val="Arial"/>
        <family val="2"/>
        <charset val="238"/>
      </rPr>
      <t xml:space="preserve">TABL. 1. </t>
    </r>
    <r>
      <rPr>
        <b/>
        <sz val="10"/>
        <rFont val="Arial"/>
        <family val="2"/>
        <charset val="238"/>
      </rPr>
      <t> WYBRANE  DANE  O  WOJEWÓDZTWIE  (cd.)</t>
    </r>
  </si>
  <si>
    <r>
      <rPr>
        <sz val="10"/>
        <rFont val="Arial"/>
        <family val="2"/>
        <charset val="238"/>
      </rPr>
      <t>TABL. 2.</t>
    </r>
    <r>
      <rPr>
        <b/>
        <sz val="10"/>
        <rFont val="Arial"/>
        <family val="2"/>
        <charset val="238"/>
      </rPr>
      <t xml:space="preserve">  STAN  I  RUCH  NATURALNY  LUDNOŚCI</t>
    </r>
    <r>
      <rPr>
        <i/>
        <vertAlign val="superscript"/>
        <sz val="10"/>
        <rFont val="Arial"/>
        <family val="2"/>
        <charset val="238"/>
      </rPr>
      <t>a</t>
    </r>
    <r>
      <rPr>
        <b/>
        <i/>
        <sz val="10"/>
        <rFont val="Arial"/>
        <family val="2"/>
        <charset val="238"/>
      </rPr>
      <t xml:space="preserve"> </t>
    </r>
  </si>
  <si>
    <r>
      <t>Ludność</t>
    </r>
    <r>
      <rPr>
        <i/>
        <vertAlign val="superscript"/>
        <sz val="9"/>
        <rFont val="Arial"/>
        <family val="2"/>
        <charset val="238"/>
      </rPr>
      <t>b</t>
    </r>
  </si>
  <si>
    <r>
      <t>A</t>
    </r>
    <r>
      <rPr>
        <sz val="9"/>
        <rFont val="Arial"/>
        <family val="2"/>
        <charset val="238"/>
      </rPr>
      <t xml:space="preserve"> </t>
    </r>
  </si>
  <si>
    <r>
      <rPr>
        <sz val="10"/>
        <rFont val="Arial"/>
        <family val="2"/>
        <charset val="238"/>
      </rPr>
      <t>TABL. 6.</t>
    </r>
    <r>
      <rPr>
        <b/>
        <sz val="10"/>
        <rFont val="Arial"/>
        <family val="2"/>
        <charset val="238"/>
      </rPr>
      <t xml:space="preserve">   BEZROBOTNI  ZAREJESTROWANI  BĘDĄCY  W  SZCZEGÓLNEJ  SYTUACJI   NA  RYNKU  PRACY</t>
    </r>
    <r>
      <rPr>
        <i/>
        <vertAlign val="superscript"/>
        <sz val="10"/>
        <rFont val="Arial"/>
        <family val="2"/>
        <charset val="238"/>
      </rPr>
      <t>a</t>
    </r>
  </si>
  <si>
    <r>
      <t xml:space="preserve">  a</t>
    </r>
    <r>
      <rPr>
        <sz val="8"/>
        <rFont val="Arial"/>
        <family val="2"/>
        <charset val="238"/>
      </rPr>
      <t xml:space="preserve">  Łącznie z policealnym.   </t>
    </r>
  </si>
  <si>
    <r>
      <rPr>
        <sz val="10"/>
        <rFont val="Arial"/>
        <family val="2"/>
        <charset val="238"/>
      </rPr>
      <t>TABL. 7.</t>
    </r>
    <r>
      <rPr>
        <b/>
        <sz val="10"/>
        <rFont val="Arial"/>
        <family val="2"/>
        <charset val="238"/>
      </rPr>
      <t xml:space="preserve"> BEZROBOTNI  ZAREJESTROWANI  WEDŁUG  POZIOMU  WYKSZTAŁCENIA,  WIEKU,  CZASU  </t>
    </r>
  </si>
  <si>
    <r>
      <t>B</t>
    </r>
    <r>
      <rPr>
        <i/>
        <sz val="9"/>
        <rFont val="Arial"/>
        <family val="2"/>
        <charset val="238"/>
      </rPr>
      <t xml:space="preserve"> </t>
    </r>
  </si>
  <si>
    <r>
      <rPr>
        <sz val="10"/>
        <rFont val="Arial"/>
        <family val="2"/>
        <charset val="238"/>
      </rPr>
      <t>TABL. 11.</t>
    </r>
    <r>
      <rPr>
        <b/>
        <sz val="10"/>
        <rFont val="Arial"/>
        <family val="2"/>
        <charset val="238"/>
      </rPr>
      <t xml:space="preserve">  ŚWIADCZENIA  SPOŁECZNE</t>
    </r>
    <r>
      <rPr>
        <i/>
        <vertAlign val="superscript"/>
        <sz val="10"/>
        <rFont val="Arial"/>
        <family val="2"/>
        <charset val="238"/>
      </rPr>
      <t>a</t>
    </r>
    <r>
      <rPr>
        <i/>
        <vertAlign val="superscript"/>
        <sz val="10"/>
        <rFont val="Times New Roman"/>
        <family val="1"/>
        <charset val="238"/>
      </rPr>
      <t xml:space="preserve"> </t>
    </r>
  </si>
  <si>
    <r>
      <t xml:space="preserve">TABL. 12.   </t>
    </r>
    <r>
      <rPr>
        <b/>
        <sz val="10"/>
        <rFont val="Arial"/>
        <family val="2"/>
        <charset val="238"/>
      </rPr>
      <t>WYNIKI  FINANSOWE  PRZEDSIĘBIORSTW</t>
    </r>
    <r>
      <rPr>
        <b/>
        <i/>
        <vertAlign val="superscript"/>
        <sz val="10"/>
        <rFont val="Arial"/>
        <family val="2"/>
        <charset val="238"/>
      </rPr>
      <t xml:space="preserve">a </t>
    </r>
  </si>
  <si>
    <r>
      <t xml:space="preserve">TABL. 12.   </t>
    </r>
    <r>
      <rPr>
        <b/>
        <sz val="10"/>
        <rFont val="Arial"/>
        <family val="2"/>
        <charset val="238"/>
      </rPr>
      <t>WYNIKI  FINANSOWE  PRZEDSIĘBIORSTW</t>
    </r>
    <r>
      <rPr>
        <b/>
        <i/>
        <vertAlign val="superscript"/>
        <sz val="10"/>
        <rFont val="Arial"/>
        <family val="2"/>
        <charset val="238"/>
      </rPr>
      <t xml:space="preserve">a   </t>
    </r>
    <r>
      <rPr>
        <b/>
        <sz val="10"/>
        <rFont val="Arial"/>
        <family val="2"/>
        <charset val="238"/>
      </rPr>
      <t>(dok.)</t>
    </r>
  </si>
  <si>
    <r>
      <rPr>
        <sz val="10"/>
        <rFont val="Arial"/>
        <family val="2"/>
        <charset val="238"/>
      </rPr>
      <t>TABL. 16.</t>
    </r>
    <r>
      <rPr>
        <b/>
        <sz val="10"/>
        <rFont val="Arial"/>
        <family val="2"/>
        <charset val="238"/>
      </rPr>
      <t xml:space="preserve">  AKTYWA  OBROTOWE  ORAZ  ZOBOWIĄZANIA  PRZEDSIĘBIORSTW  WEDŁUG  SEKCJI</t>
    </r>
    <r>
      <rPr>
        <vertAlign val="superscript"/>
        <sz val="10"/>
        <rFont val="Arial"/>
        <family val="2"/>
        <charset val="238"/>
      </rPr>
      <t>a</t>
    </r>
    <r>
      <rPr>
        <b/>
        <sz val="10"/>
        <rFont val="Arial"/>
        <family val="2"/>
        <charset val="238"/>
      </rPr>
      <t xml:space="preserve"> </t>
    </r>
  </si>
  <si>
    <r>
      <t>    elektryczną, gaz, parę wodną i gorącą  wodę</t>
    </r>
    <r>
      <rPr>
        <vertAlign val="superscript"/>
        <sz val="9"/>
        <rFont val="Arial"/>
        <family val="2"/>
        <charset val="238"/>
      </rPr>
      <t>∆</t>
    </r>
  </si>
  <si>
    <r>
      <t>    i odpadami; rekultywacja</t>
    </r>
    <r>
      <rPr>
        <i/>
        <vertAlign val="superscript"/>
        <sz val="9"/>
        <rFont val="Arial"/>
        <family val="2"/>
        <charset val="238"/>
      </rPr>
      <t>∆</t>
    </r>
    <r>
      <rPr>
        <sz val="9"/>
        <rFont val="Arial"/>
        <family val="2"/>
        <charset val="238"/>
      </rPr>
      <t xml:space="preserve"> </t>
    </r>
  </si>
  <si>
    <r>
      <t>TABL. 16.  </t>
    </r>
    <r>
      <rPr>
        <b/>
        <sz val="10"/>
        <rFont val="Arial"/>
        <family val="2"/>
        <charset val="238"/>
      </rPr>
      <t>AKTYWA  OBROTOWE  ORAZ  ZOBOWIĄZANIA  PRZEDSIĘBIORSTW   WEDŁUG  SEKCJI</t>
    </r>
    <r>
      <rPr>
        <b/>
        <i/>
        <vertAlign val="superscript"/>
        <sz val="10"/>
        <rFont val="Arial"/>
        <family val="2"/>
        <charset val="238"/>
      </rPr>
      <t>a</t>
    </r>
    <r>
      <rPr>
        <b/>
        <sz val="10"/>
        <rFont val="Arial"/>
        <family val="2"/>
        <charset val="238"/>
      </rPr>
      <t xml:space="preserve">   (dok.)</t>
    </r>
  </si>
  <si>
    <r>
      <t>Handel; naprawa pojazdów samochodowych</t>
    </r>
    <r>
      <rPr>
        <vertAlign val="superscript"/>
        <sz val="9"/>
        <rFont val="Arial"/>
        <family val="2"/>
        <charset val="238"/>
      </rPr>
      <t xml:space="preserve">∆ </t>
    </r>
  </si>
  <si>
    <r>
      <t xml:space="preserve">Zakwaterowanie i gastronomia </t>
    </r>
    <r>
      <rPr>
        <vertAlign val="superscript"/>
        <sz val="9"/>
        <rFont val="Arial"/>
        <family val="2"/>
        <charset val="238"/>
      </rPr>
      <t>∆</t>
    </r>
    <r>
      <rPr>
        <sz val="9"/>
        <rFont val="Arial"/>
        <family val="2"/>
        <charset val="238"/>
      </rPr>
      <t xml:space="preserve"> </t>
    </r>
  </si>
  <si>
    <r>
      <t xml:space="preserve">Obsługa rynku nieruchomości </t>
    </r>
    <r>
      <rPr>
        <vertAlign val="superscript"/>
        <sz val="9"/>
        <rFont val="Arial"/>
        <family val="2"/>
        <charset val="238"/>
      </rPr>
      <t>∆</t>
    </r>
  </si>
  <si>
    <r>
      <rPr>
        <b/>
        <sz val="9"/>
        <rFont val="Arial"/>
        <family val="2"/>
        <charset val="238"/>
      </rPr>
      <t>A</t>
    </r>
    <r>
      <rPr>
        <sz val="9"/>
        <rFont val="Arial"/>
        <family val="2"/>
        <charset val="238"/>
      </rPr>
      <t xml:space="preserve"> – analogiczny okres roku poprzedniego = 100</t>
    </r>
  </si>
  <si>
    <r>
      <rPr>
        <sz val="10"/>
        <rFont val="Arial"/>
        <family val="2"/>
        <charset val="238"/>
      </rPr>
      <t>TABL. 21.</t>
    </r>
    <r>
      <rPr>
        <b/>
        <sz val="10"/>
        <rFont val="Arial"/>
        <family val="2"/>
        <charset val="238"/>
      </rPr>
      <t xml:space="preserve">  RELACJE  CEN  W  ROLNICTWIE</t>
    </r>
  </si>
  <si>
    <r>
      <rPr>
        <sz val="10"/>
        <rFont val="Arial"/>
        <family val="2"/>
        <charset val="238"/>
      </rPr>
      <t>TABL. 24.</t>
    </r>
    <r>
      <rPr>
        <b/>
        <sz val="10"/>
        <rFont val="Arial"/>
        <family val="2"/>
        <charset val="238"/>
      </rPr>
      <t xml:space="preserve">  ZWIERZĘTA  GOSPODARSKIE</t>
    </r>
    <r>
      <rPr>
        <i/>
        <vertAlign val="superscript"/>
        <sz val="10"/>
        <rFont val="Arial"/>
        <family val="2"/>
        <charset val="238"/>
      </rPr>
      <t>a</t>
    </r>
    <r>
      <rPr>
        <i/>
        <vertAlign val="superscript"/>
        <sz val="10"/>
        <rFont val="Times New Roman"/>
        <family val="1"/>
        <charset val="238"/>
      </rPr>
      <t xml:space="preserve"> </t>
    </r>
  </si>
  <si>
    <r>
      <rPr>
        <sz val="10"/>
        <rFont val="Arial"/>
        <family val="2"/>
        <charset val="238"/>
      </rPr>
      <t>TABL. 24.</t>
    </r>
    <r>
      <rPr>
        <b/>
        <sz val="10"/>
        <rFont val="Arial"/>
        <family val="2"/>
        <charset val="238"/>
      </rPr>
      <t xml:space="preserve">  ZWIERZĘTA  GOSPODARSKIE</t>
    </r>
    <r>
      <rPr>
        <i/>
        <vertAlign val="superscript"/>
        <sz val="10"/>
        <rFont val="Arial"/>
        <family val="2"/>
        <charset val="238"/>
      </rPr>
      <t xml:space="preserve">a </t>
    </r>
    <r>
      <rPr>
        <i/>
        <sz val="10"/>
        <rFont val="Arial"/>
        <family val="2"/>
        <charset val="238"/>
      </rPr>
      <t xml:space="preserve"> </t>
    </r>
    <r>
      <rPr>
        <b/>
        <sz val="10"/>
        <rFont val="Arial"/>
        <family val="2"/>
        <charset val="238"/>
      </rPr>
      <t>(dok.)</t>
    </r>
  </si>
  <si>
    <r>
      <t xml:space="preserve">  </t>
    </r>
    <r>
      <rPr>
        <i/>
        <sz val="8"/>
        <rFont val="Arial"/>
        <family val="2"/>
        <charset val="238"/>
      </rPr>
      <t>a</t>
    </r>
    <r>
      <rPr>
        <sz val="8"/>
        <rFont val="Arial"/>
        <family val="2"/>
        <charset val="238"/>
      </rPr>
      <t xml:space="preserve">  Łącznie z gumowym.  </t>
    </r>
    <r>
      <rPr>
        <i/>
        <sz val="8"/>
        <rFont val="Arial"/>
        <family val="2"/>
        <charset val="238"/>
      </rPr>
      <t>b</t>
    </r>
    <r>
      <rPr>
        <sz val="8"/>
        <rFont val="Arial"/>
        <family val="2"/>
        <charset val="238"/>
      </rPr>
      <t xml:space="preserve">  W formach podstawowych.  </t>
    </r>
    <r>
      <rPr>
        <i/>
        <sz val="8"/>
        <rFont val="Arial"/>
        <family val="2"/>
        <charset val="238"/>
      </rPr>
      <t xml:space="preserve">c </t>
    </r>
    <r>
      <rPr>
        <sz val="8"/>
        <rFont val="Arial"/>
        <family val="2"/>
        <charset val="238"/>
      </rPr>
      <t xml:space="preserve"> Łącznie z ich ościeżnicami i progami.  </t>
    </r>
    <r>
      <rPr>
        <i/>
        <sz val="8"/>
        <rFont val="Arial"/>
        <family val="2"/>
        <charset val="238"/>
      </rPr>
      <t xml:space="preserve">d  </t>
    </r>
    <r>
      <rPr>
        <sz val="8"/>
        <rFont val="Arial"/>
        <family val="2"/>
        <charset val="238"/>
      </rPr>
      <t>W rodzaju stosowanego jako</t>
    </r>
  </si>
  <si>
    <r>
      <rPr>
        <sz val="10"/>
        <rFont val="Arial"/>
        <family val="2"/>
        <charset val="238"/>
      </rPr>
      <t>TABL. 28.</t>
    </r>
    <r>
      <rPr>
        <b/>
        <sz val="10"/>
        <rFont val="Arial"/>
        <family val="2"/>
        <charset val="238"/>
      </rPr>
      <t xml:space="preserve">  PRODUKCJA  SPRZEDANA  BUDOWNICTWA</t>
    </r>
    <r>
      <rPr>
        <i/>
        <vertAlign val="superscript"/>
        <sz val="10"/>
        <rFont val="Arial"/>
        <family val="2"/>
        <charset val="238"/>
      </rPr>
      <t xml:space="preserve">ab </t>
    </r>
  </si>
  <si>
    <r>
      <rPr>
        <i/>
        <sz val="8"/>
        <rFont val="Arial"/>
        <family val="2"/>
        <charset val="238"/>
      </rPr>
      <t>c</t>
    </r>
    <r>
      <rPr>
        <sz val="8"/>
        <rFont val="Arial"/>
        <family val="2"/>
        <charset val="238"/>
      </rPr>
      <t xml:space="preserve"> Bez podwykonawców.  </t>
    </r>
  </si>
  <si>
    <r>
      <t xml:space="preserve">     oraz samorządu terytorialnego</t>
    </r>
    <r>
      <rPr>
        <i/>
        <vertAlign val="superscript"/>
        <sz val="9"/>
        <rFont val="Arial"/>
        <family val="2"/>
        <charset val="238"/>
      </rPr>
      <t>b</t>
    </r>
    <r>
      <rPr>
        <sz val="9"/>
        <rFont val="Arial"/>
        <family val="2"/>
        <charset val="238"/>
      </rPr>
      <t xml:space="preserve">  </t>
    </r>
  </si>
  <si>
    <r>
      <t xml:space="preserve">   przeciwko obrotowi gospodarczemu</t>
    </r>
    <r>
      <rPr>
        <i/>
        <vertAlign val="superscript"/>
        <sz val="9"/>
        <rFont val="Arial"/>
        <family val="2"/>
        <charset val="238"/>
      </rPr>
      <t>c</t>
    </r>
    <r>
      <rPr>
        <sz val="9"/>
        <rFont val="Arial"/>
        <family val="2"/>
        <charset val="238"/>
      </rPr>
      <t xml:space="preserve"> </t>
    </r>
  </si>
  <si>
    <r>
      <t xml:space="preserve">   </t>
    </r>
    <r>
      <rPr>
        <sz val="9"/>
        <rFont val="Arial"/>
        <family val="2"/>
        <charset val="238"/>
      </rPr>
      <t>przeciwko obrotowi pieniędzmi i papierami wartościowymi</t>
    </r>
  </si>
  <si>
    <r>
      <t>        parę wodną i gorącą wodę</t>
    </r>
    <r>
      <rPr>
        <vertAlign val="superscript"/>
        <sz val="9"/>
        <rFont val="Arial"/>
        <family val="2"/>
        <charset val="238"/>
      </rPr>
      <t xml:space="preserve">Δ </t>
    </r>
  </si>
  <si>
    <r>
      <t>        rekultywacja</t>
    </r>
    <r>
      <rPr>
        <vertAlign val="superscript"/>
        <sz val="9"/>
        <rFont val="Arial"/>
        <family val="2"/>
        <charset val="238"/>
      </rPr>
      <t xml:space="preserve">Δ </t>
    </r>
    <r>
      <rPr>
        <sz val="9"/>
        <rFont val="Arial"/>
        <family val="2"/>
        <charset val="238"/>
      </rPr>
      <t xml:space="preserve"> </t>
    </r>
  </si>
  <si>
    <r>
      <t>Handel; naprawa pojazdów samochodowych</t>
    </r>
    <r>
      <rPr>
        <vertAlign val="superscript"/>
        <sz val="9"/>
        <rFont val="Arial"/>
        <family val="2"/>
        <charset val="238"/>
      </rPr>
      <t xml:space="preserve">Δ </t>
    </r>
  </si>
  <si>
    <r>
      <t>Zakwaterowanie i gastronomia</t>
    </r>
    <r>
      <rPr>
        <vertAlign val="superscript"/>
        <sz val="9"/>
        <rFont val="Arial"/>
        <family val="2"/>
        <charset val="238"/>
      </rPr>
      <t>∆</t>
    </r>
  </si>
  <si>
    <r>
      <t>Obsługa rynku nieruchomości</t>
    </r>
    <r>
      <rPr>
        <vertAlign val="superscript"/>
        <sz val="9"/>
        <rFont val="Arial"/>
        <family val="2"/>
        <charset val="238"/>
      </rPr>
      <t xml:space="preserve">∆  </t>
    </r>
  </si>
  <si>
    <r>
      <t>Administrowanie i działalność wspierająca</t>
    </r>
    <r>
      <rPr>
        <vertAlign val="superscript"/>
        <sz val="9"/>
        <rFont val="Arial"/>
        <family val="2"/>
        <charset val="238"/>
      </rPr>
      <t xml:space="preserve">∆  </t>
    </r>
  </si>
  <si>
    <r>
      <rPr>
        <sz val="10"/>
        <rFont val="Arial"/>
        <family val="2"/>
        <charset val="238"/>
      </rPr>
      <t>TABL. 34.</t>
    </r>
    <r>
      <rPr>
        <b/>
        <sz val="10"/>
        <rFont val="Arial"/>
        <family val="2"/>
        <charset val="238"/>
      </rPr>
      <t xml:space="preserve">  PODMIOTY  GOSPODARKI  NARODOWEJ</t>
    </r>
    <r>
      <rPr>
        <i/>
        <vertAlign val="superscript"/>
        <sz val="10"/>
        <rFont val="Arial"/>
        <family val="2"/>
        <charset val="238"/>
      </rPr>
      <t>ab</t>
    </r>
    <r>
      <rPr>
        <b/>
        <sz val="10"/>
        <rFont val="Arial"/>
        <family val="2"/>
        <charset val="238"/>
      </rPr>
      <t xml:space="preserve">  W  REJESTRZE  REGON  WEDŁUG  FORMY  PRAWNEJ </t>
    </r>
  </si>
  <si>
    <r>
      <rPr>
        <sz val="10"/>
        <rFont val="Arial"/>
        <family val="2"/>
        <charset val="238"/>
      </rPr>
      <t>TABL. 34.</t>
    </r>
    <r>
      <rPr>
        <b/>
        <sz val="10"/>
        <rFont val="Arial"/>
        <family val="2"/>
        <charset val="238"/>
      </rPr>
      <t xml:space="preserve">  PODMIOTY  GOSPODARKI  NARODOWEJ</t>
    </r>
    <r>
      <rPr>
        <i/>
        <vertAlign val="superscript"/>
        <sz val="10"/>
        <rFont val="Arial"/>
        <family val="2"/>
        <charset val="238"/>
      </rPr>
      <t>ab</t>
    </r>
    <r>
      <rPr>
        <b/>
        <sz val="10"/>
        <rFont val="Arial"/>
        <family val="2"/>
        <charset val="238"/>
      </rPr>
      <t xml:space="preserve">  W  REJESTRZE  REGON  WEDŁUG  FORMY  PRAWNEJ  (dok.)</t>
    </r>
  </si>
  <si>
    <r>
      <t>Tarnowski</t>
    </r>
    <r>
      <rPr>
        <sz val="9"/>
        <rFont val="Arial"/>
        <family val="2"/>
        <charset val="238"/>
      </rPr>
      <t xml:space="preserve"> </t>
    </r>
  </si>
  <si>
    <r>
      <t xml:space="preserve">OKRESY                                      </t>
    </r>
    <r>
      <rPr>
        <i/>
        <sz val="9"/>
        <rFont val="Arial"/>
        <family val="2"/>
        <charset val="238"/>
      </rPr>
      <t>PERIODS</t>
    </r>
    <r>
      <rPr>
        <sz val="9"/>
        <rFont val="Arial"/>
        <family val="2"/>
        <charset val="238"/>
      </rPr>
      <t xml:space="preserve"> </t>
    </r>
  </si>
  <si>
    <r>
      <t xml:space="preserve">  a  </t>
    </r>
    <r>
      <rPr>
        <sz val="8"/>
        <rFont val="Arial"/>
        <family val="2"/>
        <charset val="238"/>
      </rPr>
      <t xml:space="preserve">Szacowanej na koniec każdego miesiąca. </t>
    </r>
  </si>
  <si>
    <r>
      <t xml:space="preserve">  </t>
    </r>
    <r>
      <rPr>
        <i/>
        <sz val="8"/>
        <rFont val="Arial"/>
        <family val="2"/>
        <charset val="238"/>
      </rPr>
      <t xml:space="preserve">a </t>
    </r>
    <r>
      <rPr>
        <sz val="8"/>
        <rFont val="Arial"/>
        <family val="2"/>
        <charset val="238"/>
      </rPr>
      <t xml:space="preserve"> Patrz uwagi ogólne pkt 11.   </t>
    </r>
    <r>
      <rPr>
        <i/>
        <sz val="8"/>
        <rFont val="Arial"/>
        <family val="2"/>
        <charset val="238"/>
      </rPr>
      <t>b</t>
    </r>
    <r>
      <rPr>
        <sz val="8"/>
        <rFont val="Arial"/>
        <family val="2"/>
        <charset val="238"/>
      </rPr>
      <t xml:space="preserve">  Wskaźniki dynamiki obliczono na podstawie wartości w cenach bieżących.</t>
    </r>
  </si>
  <si>
    <r>
      <rPr>
        <sz val="10"/>
        <rFont val="Arial"/>
        <family val="2"/>
        <charset val="238"/>
      </rPr>
      <t xml:space="preserve">TABL.30.  </t>
    </r>
    <r>
      <rPr>
        <b/>
        <sz val="10"/>
        <rFont val="Arial"/>
        <family val="2"/>
        <charset val="238"/>
      </rPr>
      <t>WYKORZYSTANIE  TURYSTYCZNYCH  OBIEKTÓW  NOCLEGOWYCH</t>
    </r>
    <r>
      <rPr>
        <b/>
        <i/>
        <vertAlign val="superscript"/>
        <sz val="10"/>
        <rFont val="Arial"/>
        <family val="2"/>
        <charset val="238"/>
      </rPr>
      <t xml:space="preserve">ab </t>
    </r>
    <r>
      <rPr>
        <b/>
        <sz val="10"/>
        <rFont val="Arial"/>
        <family val="2"/>
        <charset val="238"/>
      </rPr>
      <t xml:space="preserve"> (dok.)</t>
    </r>
  </si>
  <si>
    <r>
      <t xml:space="preserve"> </t>
    </r>
    <r>
      <rPr>
        <i/>
        <sz val="8"/>
        <rFont val="Arial"/>
        <family val="2"/>
        <charset val="238"/>
      </rPr>
      <t xml:space="preserve"> a</t>
    </r>
    <r>
      <rPr>
        <sz val="8"/>
        <rFont val="Arial"/>
        <family val="2"/>
        <charset val="238"/>
      </rPr>
      <t xml:space="preserve">  Patrz uwagi ogólne pkt 11.</t>
    </r>
  </si>
  <si>
    <r>
      <t xml:space="preserve">  </t>
    </r>
    <r>
      <rPr>
        <i/>
        <sz val="8"/>
        <rFont val="Arial"/>
        <family val="2"/>
        <charset val="238"/>
      </rPr>
      <t xml:space="preserve">a </t>
    </r>
    <r>
      <rPr>
        <sz val="8"/>
        <rFont val="Arial"/>
        <family val="2"/>
        <charset val="238"/>
      </rPr>
      <t xml:space="preserve"> Od momentu rejestracji w urzędzie pracy. </t>
    </r>
    <r>
      <rPr>
        <i/>
        <sz val="8"/>
        <rFont val="Arial"/>
        <family val="2"/>
        <charset val="238"/>
      </rPr>
      <t> b</t>
    </r>
    <r>
      <rPr>
        <sz val="8"/>
        <rFont val="Arial"/>
        <family val="2"/>
        <charset val="238"/>
      </rPr>
      <t xml:space="preserve">  Przedziały zostały domknięte prawostronnie.    </t>
    </r>
  </si>
  <si>
    <r>
      <t> </t>
    </r>
    <r>
      <rPr>
        <i/>
        <sz val="8"/>
        <rFont val="Arial"/>
        <family val="2"/>
        <charset val="238"/>
      </rPr>
      <t xml:space="preserve"> a</t>
    </r>
    <r>
      <rPr>
        <sz val="8"/>
        <rFont val="Arial"/>
        <family val="2"/>
        <charset val="238"/>
      </rPr>
      <t xml:space="preserve">  Obejmuje bydło, cielęta, trzodę chlewną, owce, konie i drób.          </t>
    </r>
  </si>
  <si>
    <r>
      <t xml:space="preserve"> </t>
    </r>
    <r>
      <rPr>
        <i/>
        <sz val="8"/>
        <rFont val="Arial"/>
        <family val="2"/>
        <charset val="238"/>
      </rPr>
      <t xml:space="preserve"> a</t>
    </r>
    <r>
      <rPr>
        <sz val="8"/>
        <rFont val="Arial"/>
        <family val="2"/>
        <charset val="238"/>
      </rPr>
      <t xml:space="preserve">  O zawartości tłuszczu większej niż 6% masy, niezagęszczona i niesłodzona (łącznie ze śmietaną przerzutową do dalszej produkcji). </t>
    </r>
  </si>
  <si>
    <r>
      <t>4271,51</t>
    </r>
    <r>
      <rPr>
        <vertAlign val="superscript"/>
        <sz val="9"/>
        <rFont val="Arial"/>
        <family val="2"/>
        <charset val="238"/>
      </rPr>
      <t>e</t>
    </r>
  </si>
  <si>
    <r>
      <t xml:space="preserve">  </t>
    </r>
    <r>
      <rPr>
        <i/>
        <sz val="8"/>
        <color indexed="63"/>
        <rFont val="Arial"/>
        <family val="2"/>
        <charset val="238"/>
      </rPr>
      <t>a</t>
    </r>
    <r>
      <rPr>
        <sz val="8"/>
        <color indexed="63"/>
        <rFont val="Times New Roman"/>
        <family val="1"/>
        <charset val="238"/>
      </rPr>
      <t xml:space="preserve">  </t>
    </r>
    <r>
      <rPr>
        <sz val="8"/>
        <color indexed="63"/>
        <rFont val="Arial"/>
        <family val="2"/>
        <charset val="238"/>
      </rPr>
      <t xml:space="preserve">Dane kwartalne; patrz uwagi ogólne pkt 19.  </t>
    </r>
    <r>
      <rPr>
        <i/>
        <sz val="8"/>
        <color indexed="63"/>
        <rFont val="Arial"/>
        <family val="2"/>
        <charset val="238"/>
      </rPr>
      <t>b</t>
    </r>
    <r>
      <rPr>
        <sz val="8"/>
        <color indexed="63"/>
        <rFont val="Arial"/>
        <family val="2"/>
        <charset val="238"/>
      </rPr>
      <t xml:space="preserve">  Stan w końcu okresu.  </t>
    </r>
    <r>
      <rPr>
        <i/>
        <sz val="8"/>
        <color indexed="63"/>
        <rFont val="Arial"/>
        <family val="2"/>
        <charset val="238"/>
      </rPr>
      <t>c</t>
    </r>
    <r>
      <rPr>
        <sz val="8"/>
        <color indexed="63"/>
        <rFont val="Arial"/>
        <family val="2"/>
        <charset val="238"/>
      </rPr>
      <t xml:space="preserve">  Udział bezrobotnych w cywilnej ludności aktywnej zawodowo.  </t>
    </r>
    <r>
      <rPr>
        <i/>
        <sz val="8"/>
        <color indexed="63"/>
        <rFont val="Arial"/>
        <family val="2"/>
        <charset val="238"/>
      </rPr>
      <t xml:space="preserve">d  </t>
    </r>
    <r>
      <rPr>
        <sz val="8"/>
        <color indexed="63"/>
        <rFont val="Arial"/>
        <family val="2"/>
        <charset val="238"/>
      </rPr>
      <t>Dotyczy wypłat z tytułu udziału w zysku i nadwyżce bilansowej 
w spółdzielniach oraz dodatkowych wynagrodzeń rocznych dla pracowników jednostek sfery budżetowej.  e  Dane dotyczą pełnej zbiorowości.</t>
    </r>
  </si>
  <si>
    <r>
      <rPr>
        <sz val="10"/>
        <rFont val="Arial"/>
        <family val="2"/>
        <charset val="238"/>
      </rPr>
      <t>TABL. 27</t>
    </r>
    <r>
      <rPr>
        <b/>
        <sz val="10"/>
        <rFont val="Arial"/>
        <family val="2"/>
        <charset val="238"/>
      </rPr>
      <t>.  PRODUKCJA  WAŻNIEJSZYCH  WYROBÓW  WEDŁUG  PKWiU  (cd.)</t>
    </r>
  </si>
  <si>
    <r>
      <t xml:space="preserve">MIESZKANIA
</t>
    </r>
    <r>
      <rPr>
        <i/>
        <u/>
        <sz val="9"/>
        <color indexed="12"/>
        <rFont val="Arial"/>
        <family val="2"/>
        <charset val="238"/>
      </rPr>
      <t>DWELLINGS</t>
    </r>
  </si>
  <si>
    <t xml:space="preserve">  a  Constant prices  (2015 average current prices); see general notes item 11.</t>
  </si>
  <si>
    <t xml:space="preserve">  U w a g a. Wskaźniki dynamiki (A,B) obliczono na podstawie danych w cenach stałych (średnie ceny bieżące z 2015 r.). </t>
  </si>
  <si>
    <t xml:space="preserve">XII 2017=100 </t>
  </si>
  <si>
    <t xml:space="preserve">               RETAIL  PRICES  OF  SELECTED  CONSUMER  GOODS AND  SERVICES  (cont.)</t>
  </si>
  <si>
    <t xml:space="preserve">                 REGISTERED  UNEMPLOYED  PERSONS  AND  JOB  OFFERS  IN  2018</t>
  </si>
  <si>
    <t xml:space="preserve">                 REGISTERED  UNEMPLOYED  PERSONS  BY  AGE  IN  2018</t>
  </si>
  <si>
    <t xml:space="preserve">                REGISTERED  UNEMPLOYED  PERSONS  BY  EDUCATIONAL  LEVEL  IN  2018</t>
  </si>
  <si>
    <t>–</t>
  </si>
  <si>
    <t>I–VI</t>
  </si>
  <si>
    <t>I–II</t>
  </si>
  <si>
    <t>I–III</t>
  </si>
  <si>
    <t>I–IV</t>
  </si>
  <si>
    <t>I–V</t>
  </si>
  <si>
    <t>I–VII</t>
  </si>
  <si>
    <t>I–VIII</t>
  </si>
  <si>
    <t>I–IX</t>
  </si>
  <si>
    <t>I–X</t>
  </si>
  <si>
    <t>I–XI</t>
  </si>
  <si>
    <t xml:space="preserve">  a  See general notes item 9.2 and methodological notes item 10 – 12. </t>
  </si>
  <si>
    <t xml:space="preserve">  a  See general notes item 9.2 and methodological notes item 10 – 12.  b  Income tax on legal and natural persons.</t>
  </si>
  <si>
    <t xml:space="preserve">  a  See general notes item 9.2 and methodological notes item 10 – 12.</t>
  </si>
  <si>
    <r>
      <t>88,8</t>
    </r>
    <r>
      <rPr>
        <vertAlign val="superscript"/>
        <sz val="9"/>
        <rFont val="Arial"/>
        <family val="2"/>
        <charset val="238"/>
      </rPr>
      <t>e</t>
    </r>
  </si>
  <si>
    <t xml:space="preserve">  N o  t e. Index numbers (A,B) are calculated on the basis of data in constant prices (average current prices in 2015). </t>
  </si>
  <si>
    <t xml:space="preserve">  N o t e. Index numbers (A,B) are calculated on the basis of data in constant prices (average current prices in 2015). </t>
  </si>
  <si>
    <t xml:space="preserve">  N o t e. Index numbers (A,B) are calculated on the basis of data in constant  prices (average current prices in 2015). </t>
  </si>
  <si>
    <r>
      <rPr>
        <i/>
        <sz val="8"/>
        <rFont val="Arial"/>
        <family val="2"/>
        <charset val="238"/>
      </rPr>
      <t xml:space="preserve">  a </t>
    </r>
    <r>
      <rPr>
        <sz val="8"/>
        <rFont val="Arial"/>
        <family val="2"/>
        <charset val="238"/>
      </rPr>
      <t>Ceny stałe (średnie ceny bieżące z 2015 r.);  patrz uwagi ogólne pkt 11.</t>
    </r>
  </si>
  <si>
    <r>
      <rPr>
        <sz val="10"/>
        <rFont val="Arial"/>
        <family val="2"/>
        <charset val="238"/>
      </rPr>
      <t xml:space="preserve">TABL. 23.  </t>
    </r>
    <r>
      <rPr>
        <b/>
        <sz val="10"/>
        <rFont val="Arial"/>
        <family val="2"/>
        <charset val="238"/>
      </rPr>
      <t xml:space="preserve">  MIESZKANIA</t>
    </r>
    <r>
      <rPr>
        <b/>
        <i/>
        <vertAlign val="superscript"/>
        <sz val="10"/>
        <rFont val="Arial"/>
        <family val="2"/>
        <charset val="238"/>
      </rPr>
      <t>a</t>
    </r>
    <r>
      <rPr>
        <b/>
        <sz val="10"/>
        <rFont val="Arial"/>
        <family val="2"/>
        <charset val="238"/>
      </rPr>
      <t xml:space="preserve"> </t>
    </r>
  </si>
  <si>
    <r>
      <rPr>
        <sz val="10"/>
        <rFont val="Arial"/>
        <family val="2"/>
        <charset val="238"/>
      </rPr>
      <t>TABL. 26.</t>
    </r>
    <r>
      <rPr>
        <b/>
        <sz val="10"/>
        <rFont val="Arial"/>
        <family val="2"/>
        <charset val="238"/>
      </rPr>
      <t xml:space="preserve">  PRODUKCJA  SPRZEDANA  PRZEMYSŁU</t>
    </r>
    <r>
      <rPr>
        <b/>
        <vertAlign val="superscript"/>
        <sz val="10"/>
        <rFont val="Arial"/>
        <family val="2"/>
        <charset val="238"/>
      </rPr>
      <t>a</t>
    </r>
  </si>
  <si>
    <r>
      <rPr>
        <sz val="10"/>
        <rFont val="Arial"/>
        <family val="2"/>
        <charset val="238"/>
      </rPr>
      <t xml:space="preserve">TABL. 26. </t>
    </r>
    <r>
      <rPr>
        <b/>
        <sz val="10"/>
        <rFont val="Arial"/>
        <family val="2"/>
        <charset val="238"/>
      </rPr>
      <t xml:space="preserve"> PRODUKCJA  SPRZEDANA  PRZEMYSŁU</t>
    </r>
    <r>
      <rPr>
        <b/>
        <vertAlign val="superscript"/>
        <sz val="10"/>
        <rFont val="Arial"/>
        <family val="2"/>
        <charset val="238"/>
      </rPr>
      <t>a</t>
    </r>
    <r>
      <rPr>
        <b/>
        <sz val="10"/>
        <rFont val="Arial"/>
        <family val="2"/>
        <charset val="238"/>
      </rPr>
      <t xml:space="preserve">  (cd.)</t>
    </r>
  </si>
  <si>
    <r>
      <rPr>
        <sz val="10"/>
        <rFont val="Arial"/>
        <family val="2"/>
        <charset val="238"/>
      </rPr>
      <t>TABL. 26.</t>
    </r>
    <r>
      <rPr>
        <b/>
        <sz val="10"/>
        <rFont val="Arial"/>
        <family val="2"/>
        <charset val="238"/>
      </rPr>
      <t xml:space="preserve">  PRODUKCJA  SPRZEDANA  PRZEMYSŁU</t>
    </r>
    <r>
      <rPr>
        <b/>
        <vertAlign val="superscript"/>
        <sz val="10"/>
        <rFont val="Arial"/>
        <family val="2"/>
        <charset val="238"/>
      </rPr>
      <t>a</t>
    </r>
    <r>
      <rPr>
        <b/>
        <sz val="10"/>
        <rFont val="Arial"/>
        <family val="2"/>
        <charset val="238"/>
      </rPr>
      <t xml:space="preserve">  (dok.)</t>
    </r>
  </si>
  <si>
    <r>
      <rPr>
        <sz val="10"/>
        <rFont val="Arial"/>
        <family val="2"/>
        <charset val="238"/>
      </rPr>
      <t>TABL. 33.</t>
    </r>
    <r>
      <rPr>
        <b/>
        <sz val="10"/>
        <rFont val="Arial"/>
        <family val="2"/>
        <charset val="238"/>
      </rPr>
      <t xml:space="preserve"> PODMIOTY  GOSPODARKI  NARODOWEJ</t>
    </r>
    <r>
      <rPr>
        <i/>
        <vertAlign val="superscript"/>
        <sz val="10"/>
        <rFont val="Arial"/>
        <family val="2"/>
        <charset val="238"/>
      </rPr>
      <t>ab</t>
    </r>
    <r>
      <rPr>
        <b/>
        <sz val="10"/>
        <rFont val="Arial"/>
        <family val="2"/>
        <charset val="238"/>
      </rPr>
      <t xml:space="preserve"> W  REJESTRZE  REGON  WEDŁUG  SEKCJI </t>
    </r>
  </si>
  <si>
    <r>
      <rPr>
        <sz val="10"/>
        <rFont val="Arial"/>
        <family val="2"/>
        <charset val="238"/>
      </rPr>
      <t>TABL. 33.</t>
    </r>
    <r>
      <rPr>
        <b/>
        <sz val="10"/>
        <rFont val="Arial"/>
        <family val="2"/>
        <charset val="238"/>
      </rPr>
      <t xml:space="preserve"> PODMIOTY  GOSPODARKI  NARODOWEJ</t>
    </r>
    <r>
      <rPr>
        <i/>
        <vertAlign val="superscript"/>
        <sz val="10"/>
        <rFont val="Arial"/>
        <family val="2"/>
        <charset val="238"/>
      </rPr>
      <t xml:space="preserve">ab </t>
    </r>
    <r>
      <rPr>
        <b/>
        <sz val="10"/>
        <rFont val="Arial"/>
        <family val="2"/>
        <charset val="238"/>
      </rPr>
      <t xml:space="preserve"> W  REJESTRZE  REGON  WEDŁUG  SEKCJI  (dok.)</t>
    </r>
  </si>
  <si>
    <t xml:space="preserve">  a  Accrued data.</t>
  </si>
  <si>
    <r>
      <t xml:space="preserve">  </t>
    </r>
    <r>
      <rPr>
        <i/>
        <sz val="8"/>
        <rFont val="Arial"/>
        <family val="2"/>
        <charset val="238"/>
      </rPr>
      <t xml:space="preserve">a </t>
    </r>
    <r>
      <rPr>
        <sz val="8"/>
        <rFont val="Arial"/>
        <family val="2"/>
        <charset val="238"/>
      </rPr>
      <t> Patrz wyjaśnienia metodologiczne pkt 25.  </t>
    </r>
    <r>
      <rPr>
        <i/>
        <sz val="8"/>
        <rFont val="Arial"/>
        <family val="2"/>
        <charset val="238"/>
      </rPr>
      <t xml:space="preserve">b </t>
    </r>
    <r>
      <rPr>
        <sz val="8"/>
        <rFont val="Arial"/>
        <family val="2"/>
        <charset val="238"/>
      </rPr>
      <t xml:space="preserve">Wskaźniki dynamiki obliczono na podstawie wartości w cenach bieżących.  </t>
    </r>
    <r>
      <rPr>
        <i/>
        <sz val="8"/>
        <rFont val="Arial"/>
        <family val="2"/>
        <charset val="238"/>
      </rPr>
      <t>c</t>
    </r>
    <r>
      <rPr>
        <sz val="8"/>
        <rFont val="Arial"/>
        <family val="2"/>
        <charset val="238"/>
      </rPr>
      <t xml:space="preserve">  Patrz wyjaśnienia metodologiczne pkt 21. </t>
    </r>
  </si>
  <si>
    <t xml:space="preserve">  a  See methodological notes item 25.  b  Index numbers are calculated on the basis of value at current prices.  c  See methodological notes item 21.</t>
  </si>
  <si>
    <t>X–XII</t>
  </si>
  <si>
    <t>IV–VI</t>
  </si>
  <si>
    <t>VII–IX</t>
  </si>
  <si>
    <r>
      <t xml:space="preserve">  </t>
    </r>
    <r>
      <rPr>
        <i/>
        <sz val="8"/>
        <rFont val="Arial"/>
        <family val="2"/>
        <charset val="238"/>
      </rPr>
      <t>a</t>
    </r>
    <r>
      <rPr>
        <sz val="8"/>
        <rFont val="Arial"/>
        <family val="2"/>
        <charset val="238"/>
      </rPr>
      <t xml:space="preserve">  Patrz wyjaśnienia metodologiczne pkt 5.  </t>
    </r>
    <r>
      <rPr>
        <i/>
        <sz val="8"/>
        <rFont val="Arial"/>
        <family val="2"/>
        <charset val="238"/>
      </rPr>
      <t>b</t>
    </r>
    <r>
      <rPr>
        <sz val="8"/>
        <rFont val="Arial"/>
        <family val="2"/>
        <charset val="238"/>
      </rPr>
      <t xml:space="preserve">  Osoby w wieku 15-74 lata. </t>
    </r>
  </si>
  <si>
    <r>
      <rPr>
        <sz val="10"/>
        <rFont val="Arial"/>
        <family val="2"/>
        <charset val="238"/>
      </rPr>
      <t>TABL. 9.</t>
    </r>
    <r>
      <rPr>
        <b/>
        <sz val="10"/>
        <rFont val="Arial"/>
        <family val="2"/>
        <charset val="238"/>
      </rPr>
      <t xml:space="preserve">  BEZROBOCIE  – na podstawie  BAEL</t>
    </r>
    <r>
      <rPr>
        <i/>
        <vertAlign val="superscript"/>
        <sz val="10"/>
        <rFont val="Arial"/>
        <family val="2"/>
        <charset val="238"/>
      </rPr>
      <t>a</t>
    </r>
  </si>
  <si>
    <r>
      <t xml:space="preserve">  a  </t>
    </r>
    <r>
      <rPr>
        <sz val="8"/>
        <rFont val="Arial"/>
        <family val="2"/>
        <charset val="238"/>
      </rPr>
      <t>Patrz wyjaśnienia metodologiczne pkt 8.</t>
    </r>
    <r>
      <rPr>
        <i/>
        <sz val="8"/>
        <rFont val="Arial"/>
        <family val="2"/>
        <charset val="238"/>
      </rPr>
      <t xml:space="preserve">  b  </t>
    </r>
    <r>
      <rPr>
        <sz val="8"/>
        <rFont val="Arial"/>
        <family val="2"/>
        <charset val="238"/>
      </rPr>
      <t xml:space="preserve">Przeciętna miesięczna. </t>
    </r>
  </si>
  <si>
    <r>
      <t xml:space="preserve">  </t>
    </r>
    <r>
      <rPr>
        <i/>
        <sz val="8"/>
        <rFont val="Arial"/>
        <family val="2"/>
        <charset val="238"/>
      </rPr>
      <t>a</t>
    </r>
    <r>
      <rPr>
        <sz val="8"/>
        <rFont val="Arial"/>
        <family val="2"/>
        <charset val="238"/>
      </rPr>
      <t xml:space="preserve">  Patrz uwagi ogólne pkt 9.2 oraz wyjaśnienia metodologiczne pkt 10 – 12.</t>
    </r>
  </si>
  <si>
    <r>
      <t xml:space="preserve">  </t>
    </r>
    <r>
      <rPr>
        <i/>
        <sz val="8"/>
        <rFont val="Arial"/>
        <family val="2"/>
        <charset val="238"/>
      </rPr>
      <t>a</t>
    </r>
    <r>
      <rPr>
        <sz val="8"/>
        <rFont val="Arial"/>
        <family val="2"/>
        <charset val="238"/>
      </rPr>
      <t xml:space="preserve">  Patrz uwagi ogólne pkt 9.2 oraz wyjaśnienia metodologiczne pkt 10 – 12.  </t>
    </r>
    <r>
      <rPr>
        <i/>
        <sz val="8"/>
        <rFont val="Arial"/>
        <family val="2"/>
        <charset val="238"/>
      </rPr>
      <t>b</t>
    </r>
    <r>
      <rPr>
        <sz val="8"/>
        <rFont val="Arial"/>
        <family val="2"/>
        <charset val="238"/>
      </rPr>
      <t xml:space="preserve">  Podatek dochodowy od osób prawnych i fizycznych. </t>
    </r>
  </si>
  <si>
    <r>
      <t xml:space="preserve"> </t>
    </r>
    <r>
      <rPr>
        <i/>
        <sz val="8"/>
        <rFont val="Arial"/>
        <family val="2"/>
        <charset val="238"/>
      </rPr>
      <t xml:space="preserve"> a</t>
    </r>
    <r>
      <rPr>
        <sz val="8"/>
        <rFont val="Arial"/>
        <family val="2"/>
        <charset val="238"/>
      </rPr>
      <t xml:space="preserve">  Patrz uwagi ogólne pkt 9.2 oraz wyjaśnienia metodologiczne pkt 12.         </t>
    </r>
  </si>
  <si>
    <r>
      <t xml:space="preserve">  </t>
    </r>
    <r>
      <rPr>
        <i/>
        <sz val="8"/>
        <rFont val="Arial"/>
        <family val="2"/>
        <charset val="238"/>
      </rPr>
      <t>a</t>
    </r>
    <r>
      <rPr>
        <sz val="8"/>
        <rFont val="Arial"/>
        <family val="2"/>
        <charset val="238"/>
      </rPr>
      <t xml:space="preserve">  Patrz uwagi ogólne pkt 9.2 oraz wyjaśnienia metodologiczne pkt 12.   </t>
    </r>
  </si>
  <si>
    <r>
      <t xml:space="preserve">  </t>
    </r>
    <r>
      <rPr>
        <i/>
        <sz val="8"/>
        <rFont val="Arial"/>
        <family val="2"/>
        <charset val="238"/>
      </rPr>
      <t>a</t>
    </r>
    <r>
      <rPr>
        <sz val="8"/>
        <rFont val="Arial"/>
        <family val="2"/>
        <charset val="238"/>
      </rPr>
      <t xml:space="preserve">  Patrz uwagi ogólne  pkt 9.2 oraz wyjaśnienia metodologiczne pkt 10 – 12.    </t>
    </r>
  </si>
  <si>
    <r>
      <t xml:space="preserve">  </t>
    </r>
    <r>
      <rPr>
        <i/>
        <sz val="8"/>
        <rFont val="Arial"/>
        <family val="2"/>
        <charset val="238"/>
      </rPr>
      <t>a</t>
    </r>
    <r>
      <rPr>
        <sz val="8"/>
        <rFont val="Arial"/>
        <family val="2"/>
        <charset val="238"/>
      </rPr>
      <t xml:space="preserve">  Patrz uwagi ogólne pkt 9.2 oraz wyjaśnienia metodologiczne pkt 14.          </t>
    </r>
  </si>
  <si>
    <r>
      <t xml:space="preserve">  </t>
    </r>
    <r>
      <rPr>
        <i/>
        <sz val="8"/>
        <rFont val="Arial"/>
        <family val="2"/>
        <charset val="238"/>
      </rPr>
      <t>a</t>
    </r>
    <r>
      <rPr>
        <sz val="8"/>
        <rFont val="Arial"/>
        <family val="2"/>
        <charset val="238"/>
      </rPr>
      <t xml:space="preserve">  Patrz uwagi ogólne pkt 9.2 oraz wyjaśnienia metodologiczne  pkt 14.         </t>
    </r>
  </si>
  <si>
    <r>
      <t xml:space="preserve">  </t>
    </r>
    <r>
      <rPr>
        <i/>
        <sz val="8"/>
        <rFont val="Arial"/>
        <family val="2"/>
        <charset val="238"/>
      </rPr>
      <t>a</t>
    </r>
    <r>
      <rPr>
        <sz val="8"/>
        <rFont val="Arial"/>
        <family val="2"/>
        <charset val="238"/>
      </rPr>
      <t xml:space="preserve">  Patrz uwagi ogólne  pkt 9.2 oraz wyjaśnienia metodologiczne pkt 9.  </t>
    </r>
    <r>
      <rPr>
        <i/>
        <sz val="8"/>
        <rFont val="Arial"/>
        <family val="2"/>
        <charset val="238"/>
      </rPr>
      <t>b</t>
    </r>
    <r>
      <rPr>
        <sz val="8"/>
        <rFont val="Arial"/>
        <family val="2"/>
        <charset val="238"/>
      </rPr>
      <t xml:space="preserve">  Odpowiednio ogółem, sekcji.  </t>
    </r>
  </si>
  <si>
    <r>
      <t xml:space="preserve">  </t>
    </r>
    <r>
      <rPr>
        <i/>
        <sz val="8"/>
        <rFont val="Arial"/>
        <family val="2"/>
        <charset val="238"/>
      </rPr>
      <t>a</t>
    </r>
    <r>
      <rPr>
        <sz val="8"/>
        <rFont val="Arial"/>
        <family val="2"/>
        <charset val="238"/>
      </rPr>
      <t xml:space="preserve">  Patrz uwagi ogólne pkt 9.2 oraz wyjaśnienia metodologiczne pkt 13.  </t>
    </r>
    <r>
      <rPr>
        <i/>
        <sz val="8"/>
        <rFont val="Arial"/>
        <family val="2"/>
        <charset val="238"/>
      </rPr>
      <t>b</t>
    </r>
    <r>
      <rPr>
        <sz val="8"/>
        <rFont val="Arial"/>
        <family val="2"/>
        <charset val="238"/>
      </rPr>
      <t xml:space="preserve">  Obejmują zobowiązania o okresie spłaty do 1 roku, z wyjątkiem zobowiązań z tytułu dostaw i usług; bez funduszy specjalnych.  </t>
    </r>
    <r>
      <rPr>
        <i/>
        <sz val="8"/>
        <rFont val="Arial"/>
        <family val="2"/>
        <charset val="238"/>
      </rPr>
      <t>c</t>
    </r>
    <r>
      <rPr>
        <sz val="8"/>
        <rFont val="Arial"/>
        <family val="2"/>
        <charset val="238"/>
      </rPr>
      <t xml:space="preserve">  Bez względu  </t>
    </r>
  </si>
  <si>
    <r>
      <t xml:space="preserve">  </t>
    </r>
    <r>
      <rPr>
        <i/>
        <sz val="8"/>
        <rFont val="Arial"/>
        <family val="2"/>
        <charset val="238"/>
      </rPr>
      <t>a</t>
    </r>
    <r>
      <rPr>
        <sz val="8"/>
        <rFont val="Arial"/>
        <family val="2"/>
        <charset val="238"/>
      </rPr>
      <t xml:space="preserve">  Patrz uwagi ogólne pkt 9.2 oraz wyjaśnienia metodologiczne pkt 13.  </t>
    </r>
    <r>
      <rPr>
        <i/>
        <sz val="8"/>
        <rFont val="Arial"/>
        <family val="2"/>
        <charset val="238"/>
      </rPr>
      <t>b</t>
    </r>
    <r>
      <rPr>
        <sz val="8"/>
        <rFont val="Arial"/>
        <family val="2"/>
        <charset val="238"/>
      </rPr>
      <t xml:space="preserve">  Obejmują zobowiązania o okresie spłaty do 1 roku, z wyjątkiem zobowiązań z tytułu dostaw i usług; bez funduszy specjalnych.  </t>
    </r>
    <r>
      <rPr>
        <i/>
        <sz val="8"/>
        <rFont val="Arial"/>
        <family val="2"/>
        <charset val="238"/>
      </rPr>
      <t>c</t>
    </r>
    <r>
      <rPr>
        <sz val="8"/>
        <rFont val="Arial"/>
        <family val="2"/>
        <charset val="238"/>
      </rPr>
      <t xml:space="preserve">  Dane dotyczą kredytów i pożyczek, łącznie wobec jednostek powiązanych i jednostek pozostałych.  </t>
    </r>
    <r>
      <rPr>
        <i/>
        <sz val="8"/>
        <rFont val="Arial"/>
        <family val="2"/>
        <charset val="238"/>
      </rPr>
      <t>d</t>
    </r>
    <r>
      <rPr>
        <sz val="8"/>
        <rFont val="Arial"/>
        <family val="2"/>
        <charset val="238"/>
      </rPr>
      <t xml:space="preserve">  Bez względu na okres wymagalności zapłaty.  </t>
    </r>
  </si>
  <si>
    <t xml:space="preserve">IV–VI </t>
  </si>
  <si>
    <t xml:space="preserve">Ryż – za 1 kg  </t>
  </si>
  <si>
    <t>Rice – per kg</t>
  </si>
  <si>
    <t xml:space="preserve">Bułka pszenna – za 50 g  </t>
  </si>
  <si>
    <t>Wheat roll – per 50 g</t>
  </si>
  <si>
    <t xml:space="preserve">Chleb pszenno-żytni – za 0,5 kg  </t>
  </si>
  <si>
    <t>Wheat-rye bread – per 0.5 kg</t>
  </si>
  <si>
    <t xml:space="preserve">Mąka pszenna – za 1 kg  </t>
  </si>
  <si>
    <t>Wheat flour – per kg</t>
  </si>
  <si>
    <t xml:space="preserve">Kasza jęczmienna  – za 0,5 kg  </t>
  </si>
  <si>
    <t>Pearl-barley groats – per 0.5 kg</t>
  </si>
  <si>
    <t>Mięso – za 1 kg:</t>
  </si>
  <si>
    <r>
      <t xml:space="preserve">  </t>
    </r>
    <r>
      <rPr>
        <i/>
        <sz val="8"/>
        <rFont val="Arial"/>
        <family val="2"/>
        <charset val="238"/>
      </rPr>
      <t>a</t>
    </r>
    <r>
      <rPr>
        <sz val="8"/>
        <rFont val="Arial"/>
        <family val="2"/>
        <charset val="238"/>
      </rPr>
      <t xml:space="preserve">  W wadze poubojowej ciepłej; obejmuje bydło, cielęta, trzodę chlewną, owce, konie i drób. Miesięczne wskaźniki dynamiki podano w warunkach porównywalnych, tj. po zmianie od stycznia 2018 r. wskaźników przeliczeniowych.  </t>
    </r>
    <r>
      <rPr>
        <i/>
        <sz val="8"/>
        <rFont val="Arial"/>
        <family val="2"/>
        <charset val="238"/>
      </rPr>
      <t xml:space="preserve">b </t>
    </r>
    <r>
      <rPr>
        <sz val="8"/>
        <rFont val="Arial"/>
        <family val="2"/>
        <charset val="238"/>
      </rPr>
      <t>Patrz wyjaśnienia metodologiczne pkt 19.</t>
    </r>
  </si>
  <si>
    <t xml:space="preserve">  a  In post-slaugther warm weight; data include cattle, calves, pigs, sheep, horses and poultry. Monthly dynamics are given in comparable conditions, i.e. afterchange of conversion rates from January 2018.  b See methodological notes item 19.</t>
  </si>
  <si>
    <r>
      <rPr>
        <sz val="10"/>
        <rFont val="Arial"/>
        <family val="2"/>
        <charset val="238"/>
      </rPr>
      <t xml:space="preserve">TABL. 8. </t>
    </r>
    <r>
      <rPr>
        <b/>
        <sz val="10"/>
        <rFont val="Arial"/>
        <family val="2"/>
        <charset val="238"/>
      </rPr>
      <t xml:space="preserve"> AKTYWNOŚĆ  EKONOMICZNA  LUDNOŚCI  W  WIEKU  15  LAT  I  WIĘCEJ  –  na  podstawie  BAEL</t>
    </r>
    <r>
      <rPr>
        <i/>
        <vertAlign val="superscript"/>
        <sz val="10"/>
        <rFont val="Arial"/>
        <family val="2"/>
        <charset val="238"/>
      </rPr>
      <t>a</t>
    </r>
  </si>
  <si>
    <r>
      <t xml:space="preserve">  </t>
    </r>
    <r>
      <rPr>
        <i/>
        <sz val="8"/>
        <rFont val="Arial"/>
        <family val="2"/>
        <charset val="238"/>
      </rPr>
      <t>a</t>
    </r>
    <r>
      <rPr>
        <sz val="8"/>
        <rFont val="Arial"/>
        <family val="2"/>
        <charset val="238"/>
      </rPr>
      <t xml:space="preserve">  Patrz wyjaśnienia metodologiczne pkt 5.  </t>
    </r>
  </si>
  <si>
    <r>
      <t xml:space="preserve">   </t>
    </r>
    <r>
      <rPr>
        <i/>
        <sz val="8"/>
        <rFont val="Arial"/>
        <family val="2"/>
        <charset val="238"/>
      </rPr>
      <t>a</t>
    </r>
    <r>
      <rPr>
        <sz val="8"/>
        <rFont val="Arial"/>
        <family val="2"/>
        <charset val="238"/>
      </rPr>
      <t xml:space="preserve">  Patrz uwagi ogólne pkt 9.2 oraz wyjaśnienia metodologiczne pkt 13.  </t>
    </r>
    <r>
      <rPr>
        <i/>
        <sz val="8"/>
        <rFont val="Arial"/>
        <family val="2"/>
        <charset val="238"/>
      </rPr>
      <t>b</t>
    </r>
    <r>
      <rPr>
        <sz val="8"/>
        <rFont val="Arial"/>
        <family val="2"/>
        <charset val="238"/>
      </rPr>
      <t xml:space="preserve">  Obejmują zobowiązania o okresie spłaty do 1 roku, z wyjątkiem zobowiązań z tytułu dostaw i usług; bez funduszy specjalnych.                                       </t>
    </r>
    <r>
      <rPr>
        <i/>
        <sz val="8"/>
        <rFont val="Arial"/>
        <family val="2"/>
        <charset val="238"/>
      </rPr>
      <t>c</t>
    </r>
    <r>
      <rPr>
        <sz val="8"/>
        <rFont val="Arial"/>
        <family val="2"/>
        <charset val="238"/>
      </rPr>
      <t xml:space="preserve">  Dane dotyczą kredytów i pożyczek, łącznie wobec jednostek powiązanych i jednostek pozostałych.  </t>
    </r>
    <r>
      <rPr>
        <i/>
        <sz val="8"/>
        <rFont val="Arial"/>
        <family val="2"/>
        <charset val="238"/>
      </rPr>
      <t>d</t>
    </r>
    <r>
      <rPr>
        <sz val="8"/>
        <rFont val="Arial"/>
        <family val="2"/>
        <charset val="238"/>
      </rPr>
      <t xml:space="preserve">  Bez względu na okres wymagalności zapłaty.  </t>
    </r>
  </si>
  <si>
    <t>Meat – per kg:</t>
  </si>
  <si>
    <t xml:space="preserve">Kurczęta patroszone – za 1 kg  </t>
  </si>
  <si>
    <t>Disembowelled chicken – per kg</t>
  </si>
  <si>
    <t xml:space="preserve">Szynka wieprzowa gotowana – za 1 kg  </t>
  </si>
  <si>
    <t>Pork ham, boiled – per kg</t>
  </si>
  <si>
    <t>Kiełbasa – za 1 kg:</t>
  </si>
  <si>
    <t>Sausage – per kg:</t>
  </si>
  <si>
    <t xml:space="preserve">Filety z morszczuka mrożone – za 1 kg  </t>
  </si>
  <si>
    <t>Fillets of hake, frozen – per kg</t>
  </si>
  <si>
    <t xml:space="preserve">Karp świeży – za 1 kg  </t>
  </si>
  <si>
    <t>Fresh carp – per kg</t>
  </si>
  <si>
    <t>Mleko krowie spożywcze – za 1 l:</t>
  </si>
  <si>
    <t>Cows’ milk – per l:</t>
  </si>
  <si>
    <t xml:space="preserve">      o zawartości tłuszczu 3–3,5%, sterylizowane  </t>
  </si>
  <si>
    <t xml:space="preserve">      fat content 3–3.5%, sterilized</t>
  </si>
  <si>
    <t xml:space="preserve">      o zawartości tłuszczu 2–2,5%  </t>
  </si>
  <si>
    <t xml:space="preserve">      fat content 2–2.5%</t>
  </si>
  <si>
    <t>Ser – za 1 kg:</t>
  </si>
  <si>
    <t>Cheese – per kg:</t>
  </si>
  <si>
    <t xml:space="preserve">Śmietana o zawartości tłuszczu 18% – za 200 g  </t>
  </si>
  <si>
    <t>Sour cream, fat content 18% – per 200 g</t>
  </si>
  <si>
    <t xml:space="preserve">Jaja kurze świeże – za 1 szt.  </t>
  </si>
  <si>
    <t>Hen eggs, fresh – per piece</t>
  </si>
  <si>
    <t xml:space="preserve">Masło świeże o zawartości tłuszczu ok. 82,5% – za 200 g  </t>
  </si>
  <si>
    <t>Fresh butter, fat content about 82.5% – per 200 g</t>
  </si>
  <si>
    <t>Spodnie (6-11 lat) z tkaniny typu jeans</t>
  </si>
  <si>
    <t>Trousers (aged 6-11), jeans type</t>
  </si>
  <si>
    <r>
      <t>Podkoszulek męski bawełniany, bez rękawa</t>
    </r>
    <r>
      <rPr>
        <i/>
        <vertAlign val="superscript"/>
        <sz val="9"/>
        <rFont val="Arial"/>
        <family val="2"/>
        <charset val="238"/>
      </rPr>
      <t>b</t>
    </r>
  </si>
  <si>
    <r>
      <rPr>
        <i/>
        <sz val="8"/>
        <rFont val="Arial"/>
        <family val="2"/>
        <charset val="238"/>
      </rPr>
      <t xml:space="preserve">  a</t>
    </r>
    <r>
      <rPr>
        <sz val="8"/>
        <rFont val="Arial"/>
        <family val="2"/>
        <charset val="238"/>
      </rPr>
      <t xml:space="preserve"> Z uwagi na zmianę reprezentanta objętego badaniem cen dane nie w pełni porównywalne z danymi z roku poprzedniego.  </t>
    </r>
    <r>
      <rPr>
        <i/>
        <sz val="8"/>
        <rFont val="Arial"/>
        <family val="2"/>
        <charset val="238"/>
      </rPr>
      <t>b</t>
    </r>
    <r>
      <rPr>
        <sz val="8"/>
        <rFont val="Arial"/>
        <family val="2"/>
        <charset val="238"/>
      </rPr>
      <t xml:space="preserve">  W 2017 r. – krótki rękaw.  </t>
    </r>
  </si>
  <si>
    <t xml:space="preserve">  a  Due to the changes of representative item covered by the price survey data not fully comparable to those published in the pevious year.  b  In 2017 – short sleeve.</t>
  </si>
  <si>
    <t xml:space="preserve">Margaryna – za 400 g </t>
  </si>
  <si>
    <t>Margarine – per 400 g</t>
  </si>
  <si>
    <t xml:space="preserve">Olej rzepakowy produkcji krajowej – za 1 l  </t>
  </si>
  <si>
    <t>Rape-oil, domestic production – per l</t>
  </si>
  <si>
    <t xml:space="preserve">Cytryny – za 1 kg  </t>
  </si>
  <si>
    <t>Lemons – per kg</t>
  </si>
  <si>
    <t>Jabłka – za 1 kg</t>
  </si>
  <si>
    <t>Apples – per kg</t>
  </si>
  <si>
    <t>Pomarańcze – za 1 kg</t>
  </si>
  <si>
    <t>Oranges – per kg</t>
  </si>
  <si>
    <t>Marchew – za 1 kg</t>
  </si>
  <si>
    <t>Carrots – per kg</t>
  </si>
  <si>
    <t>Cebula – za 1 kg</t>
  </si>
  <si>
    <t>Onions – per kg</t>
  </si>
  <si>
    <t>Ziemniaki – za 1 kg</t>
  </si>
  <si>
    <t>Potatoes – per kg</t>
  </si>
  <si>
    <t xml:space="preserve">Cukier biały kryształ – za 1 kg  </t>
  </si>
  <si>
    <t>White sugar, crystallized – per kg</t>
  </si>
  <si>
    <t xml:space="preserve">Czekolada mleczna – za 100 g  </t>
  </si>
  <si>
    <t>Milk chocolate – per 100 g</t>
  </si>
  <si>
    <t xml:space="preserve">Kawa naturalna mielona – za 250 g </t>
  </si>
  <si>
    <t>Natural coffee, ground – per 250 g</t>
  </si>
  <si>
    <t xml:space="preserve">Herbata czarna, liściasta – za 100 g  </t>
  </si>
  <si>
    <t>Black tea, leaf – per 100 g</t>
  </si>
  <si>
    <t xml:space="preserve">Sok jabłkowy – za 1 l  </t>
  </si>
  <si>
    <t>Apple juice – per l</t>
  </si>
  <si>
    <t>Piwo jasne pełne, butelkowane – za 0,5 l</t>
  </si>
  <si>
    <t>Beer, full light, bottled – per 0.5 l</t>
  </si>
  <si>
    <r>
      <rPr>
        <sz val="9"/>
        <rFont val="Arial"/>
        <family val="2"/>
        <charset val="238"/>
      </rPr>
      <t>Papierosy</t>
    </r>
    <r>
      <rPr>
        <i/>
        <sz val="9"/>
        <rFont val="Arial"/>
        <family val="2"/>
        <charset val="238"/>
      </rPr>
      <t xml:space="preserve"> </t>
    </r>
    <r>
      <rPr>
        <sz val="9"/>
        <rFont val="Arial"/>
        <family val="2"/>
        <charset val="238"/>
      </rPr>
      <t>– za 20 szt.</t>
    </r>
  </si>
  <si>
    <t>Cigarettes – per 20 pcs</t>
  </si>
  <si>
    <t>Garnitur męski 2-częściowy, z tkaniny z udzialem wełny – za 1 kpl.</t>
  </si>
  <si>
    <t>Men’s suit fabrics of wool – per set</t>
  </si>
  <si>
    <t>Men’s suit dry-cleaning – per set</t>
  </si>
  <si>
    <t>Półbuty skórzane, na podeszwie nieskórzanej – za 1 parę:</t>
  </si>
  <si>
    <t>Low leather shoes with non-leather sole – per pair:</t>
  </si>
  <si>
    <t xml:space="preserve">Podzelowanie obuwia męskiego – za 1 parę  </t>
  </si>
  <si>
    <r>
      <t>Zimna woda z miejskiej sieci wodociągowej  – za 1 m</t>
    </r>
    <r>
      <rPr>
        <i/>
        <vertAlign val="superscript"/>
        <sz val="9"/>
        <rFont val="Arial"/>
        <family val="2"/>
        <charset val="238"/>
      </rPr>
      <t xml:space="preserve">3 </t>
    </r>
  </si>
  <si>
    <t xml:space="preserve">Węgiel kamienny – za 1 t  </t>
  </si>
  <si>
    <t>Hard coal – per t</t>
  </si>
  <si>
    <r>
      <t>Ciepła woda – za 1 m</t>
    </r>
    <r>
      <rPr>
        <vertAlign val="superscript"/>
        <sz val="9"/>
        <rFont val="Arial"/>
        <family val="2"/>
        <charset val="238"/>
      </rPr>
      <t>3</t>
    </r>
    <r>
      <rPr>
        <sz val="9"/>
        <rFont val="Arial"/>
        <family val="2"/>
        <charset val="238"/>
      </rPr>
      <t xml:space="preserve"> </t>
    </r>
  </si>
  <si>
    <r>
      <t>Centralne ogrzewanie lokali mieszkalnych – za 1 m</t>
    </r>
    <r>
      <rPr>
        <vertAlign val="superscript"/>
        <sz val="9"/>
        <rFont val="Arial"/>
        <family val="2"/>
        <charset val="238"/>
      </rPr>
      <t xml:space="preserve">2 </t>
    </r>
  </si>
  <si>
    <r>
      <t>Firanka syntetyczna</t>
    </r>
    <r>
      <rPr>
        <i/>
        <vertAlign val="superscript"/>
        <sz val="9"/>
        <color indexed="8"/>
        <rFont val="Arial"/>
        <family val="2"/>
        <charset val="238"/>
      </rPr>
      <t>a</t>
    </r>
    <r>
      <rPr>
        <sz val="9"/>
        <color indexed="8"/>
        <rFont val="Arial"/>
        <family val="2"/>
        <charset val="238"/>
      </rPr>
      <t>, szer. 140–280 cm – za 1 m</t>
    </r>
    <r>
      <rPr>
        <sz val="9"/>
        <color indexed="8"/>
        <rFont val="Arial"/>
        <family val="2"/>
        <charset val="238"/>
      </rPr>
      <t xml:space="preserve">  </t>
    </r>
  </si>
  <si>
    <t>Kuchnia mikrofalowa o poj. 16–20 l</t>
  </si>
  <si>
    <t>Microwave oven, capacity 16–20 l</t>
  </si>
  <si>
    <t>Talerz głęboki porcelanowy ø 22–24 cm, dekorowany</t>
  </si>
  <si>
    <t>Porcelain soup plate ø 22–24 cm, decorated</t>
  </si>
  <si>
    <t xml:space="preserve">Proszek do prania – za 300 g  </t>
  </si>
  <si>
    <t>Washing powder – per 300 g</t>
  </si>
  <si>
    <t xml:space="preserve">Benzyna silnikowa bezołowiowa, 95-oktanowa – za 1 l  </t>
  </si>
  <si>
    <t>Unleaded 95 octane motor petrol  – per l</t>
  </si>
  <si>
    <t xml:space="preserve">Olej napędowy – za 1 l </t>
  </si>
  <si>
    <t>Disel oil – per l</t>
  </si>
  <si>
    <t xml:space="preserve">Przejazd taksówką osobową, taryfa dzienna – za 5 km  </t>
  </si>
  <si>
    <t>Taxi daily fare – for 5 km distance</t>
  </si>
  <si>
    <r>
      <t>Mydło toaletowe</t>
    </r>
    <r>
      <rPr>
        <i/>
        <vertAlign val="superscript"/>
        <sz val="9"/>
        <rFont val="Arial"/>
        <family val="2"/>
        <charset val="238"/>
      </rPr>
      <t>c</t>
    </r>
    <r>
      <rPr>
        <sz val="9"/>
        <rFont val="Arial"/>
        <family val="2"/>
        <charset val="238"/>
      </rPr>
      <t xml:space="preserve"> – za 90 g</t>
    </r>
    <r>
      <rPr>
        <vertAlign val="superscript"/>
        <sz val="9"/>
        <rFont val="Arial"/>
        <family val="2"/>
        <charset val="238"/>
      </rPr>
      <t xml:space="preserve"> </t>
    </r>
    <r>
      <rPr>
        <sz val="9"/>
        <rFont val="Arial"/>
        <family val="2"/>
        <charset val="238"/>
      </rPr>
      <t xml:space="preserve"> </t>
    </r>
  </si>
  <si>
    <t xml:space="preserve">Pasta do zębów – za 100 ml  </t>
  </si>
  <si>
    <t>Tooth-paste – per 100 ml</t>
  </si>
  <si>
    <r>
      <t xml:space="preserve">  </t>
    </r>
    <r>
      <rPr>
        <i/>
        <sz val="8"/>
        <color indexed="8"/>
        <rFont val="Arial"/>
        <family val="2"/>
        <charset val="238"/>
      </rPr>
      <t>a</t>
    </r>
    <r>
      <rPr>
        <sz val="8"/>
        <color indexed="8"/>
        <rFont val="Arial"/>
        <family val="2"/>
        <charset val="238"/>
      </rPr>
      <t xml:space="preserve"> W 2017 r. – szer. 300 cm.  </t>
    </r>
    <r>
      <rPr>
        <i/>
        <sz val="8"/>
        <color indexed="8"/>
        <rFont val="Arial"/>
        <family val="2"/>
        <charset val="238"/>
      </rPr>
      <t>b</t>
    </r>
    <r>
      <rPr>
        <sz val="8"/>
        <color indexed="8"/>
        <rFont val="Arial"/>
        <family val="2"/>
        <charset val="238"/>
      </rPr>
      <t xml:space="preserve">  Z uwagi na zmianę reprezentanta objętego badaniem cen dane nie w pełni porównywalne z danymi z roku poprzedniego.  </t>
    </r>
    <r>
      <rPr>
        <i/>
        <sz val="8"/>
        <color indexed="8"/>
        <rFont val="Arial"/>
        <family val="2"/>
        <charset val="238"/>
      </rPr>
      <t>c</t>
    </r>
    <r>
      <rPr>
        <sz val="8"/>
        <color indexed="8"/>
        <rFont val="Arial"/>
        <family val="2"/>
        <charset val="238"/>
      </rPr>
      <t xml:space="preserve"> W 2017 r. – 100 g.</t>
    </r>
  </si>
  <si>
    <t xml:space="preserve">  a In 2017 – width 300 cm.  b  Due to the changes of representative item covered by the price survey data not fully comparable to those published in the pevious year.  c In 2017 – 100 g.</t>
  </si>
  <si>
    <r>
      <t xml:space="preserve">  </t>
    </r>
    <r>
      <rPr>
        <i/>
        <sz val="8"/>
        <rFont val="Arial"/>
        <family val="2"/>
        <charset val="238"/>
      </rPr>
      <t>a</t>
    </r>
    <r>
      <rPr>
        <sz val="8"/>
        <rFont val="Arial"/>
        <family val="2"/>
        <charset val="238"/>
      </rPr>
      <t xml:space="preserve">  Patrz wyjaśnienia metodologiczne pkt 19. </t>
    </r>
  </si>
  <si>
    <r>
      <t xml:space="preserve">  </t>
    </r>
    <r>
      <rPr>
        <i/>
        <sz val="8"/>
        <rFont val="Arial"/>
        <family val="2"/>
        <charset val="238"/>
      </rPr>
      <t>a</t>
    </r>
    <r>
      <rPr>
        <sz val="8"/>
        <rFont val="Arial"/>
        <family val="2"/>
        <charset val="238"/>
      </rPr>
      <t xml:space="preserve">  Patrz wyjaśnienia metodologiczne pkt 19.</t>
    </r>
  </si>
  <si>
    <r>
      <t xml:space="preserve">  </t>
    </r>
    <r>
      <rPr>
        <i/>
        <sz val="8"/>
        <rFont val="Arial"/>
        <family val="2"/>
        <charset val="238"/>
      </rPr>
      <t>a</t>
    </r>
    <r>
      <rPr>
        <sz val="8"/>
        <rFont val="Arial"/>
        <family val="2"/>
        <charset val="238"/>
      </rPr>
      <t xml:space="preserve">  Patrz wyjaśnienia metodologiczne pkt 20; wskaźniki dynamiki obliczono na podstawie wartości w cenach bieżących.  </t>
    </r>
  </si>
  <si>
    <r>
      <t xml:space="preserve">  a  </t>
    </r>
    <r>
      <rPr>
        <sz val="8"/>
        <rFont val="Arial"/>
        <family val="2"/>
        <charset val="238"/>
      </rPr>
      <t xml:space="preserve">Patrz wyjaśnienia metodologiczne pkt 23.  </t>
    </r>
    <r>
      <rPr>
        <i/>
        <sz val="8"/>
        <rFont val="Arial"/>
        <family val="2"/>
        <charset val="238"/>
      </rPr>
      <t xml:space="preserve"> </t>
    </r>
  </si>
  <si>
    <t xml:space="preserve">  a  See methodological notes item 23.  </t>
  </si>
  <si>
    <r>
      <t xml:space="preserve">  a  </t>
    </r>
    <r>
      <rPr>
        <sz val="8"/>
        <rFont val="Arial"/>
        <family val="2"/>
        <charset val="238"/>
      </rPr>
      <t xml:space="preserve">Patrz wyjaśnienia metodologiczne pkt 23.  </t>
    </r>
  </si>
  <si>
    <r>
      <t xml:space="preserve">  a  </t>
    </r>
    <r>
      <rPr>
        <sz val="8"/>
        <rFont val="Arial"/>
        <family val="2"/>
        <charset val="238"/>
      </rPr>
      <t>Patrz uwagi ogólne pkt 11 i wyjaśnienia metodologiczne pkt 24 i 25.</t>
    </r>
    <r>
      <rPr>
        <i/>
        <sz val="8"/>
        <rFont val="Arial"/>
        <family val="2"/>
        <charset val="238"/>
      </rPr>
      <t xml:space="preserve"> </t>
    </r>
  </si>
  <si>
    <t xml:space="preserve">  a  See general notes item 11 and methodological notes item 24 and 25. </t>
  </si>
  <si>
    <r>
      <t xml:space="preserve">  a  </t>
    </r>
    <r>
      <rPr>
        <sz val="8"/>
        <rFont val="Arial"/>
        <family val="2"/>
        <charset val="238"/>
      </rPr>
      <t xml:space="preserve">Patrz uwagi ogólne pkt 11 i wyjaśnienia metodologiczne pkt 24 i 25. </t>
    </r>
  </si>
  <si>
    <t xml:space="preserve">  a  See general notes item 11 and methodological notes item 24 and 25. </t>
  </si>
  <si>
    <r>
      <t xml:space="preserve">  a  </t>
    </r>
    <r>
      <rPr>
        <sz val="8"/>
        <rFont val="Arial"/>
        <family val="2"/>
        <charset val="238"/>
      </rPr>
      <t>Wskaźniki dynamiki obliczono na podstawie wartości w cenach bieżących.</t>
    </r>
    <r>
      <rPr>
        <i/>
        <sz val="8"/>
        <rFont val="Arial"/>
        <family val="2"/>
        <charset val="238"/>
      </rPr>
      <t xml:space="preserve">  b  </t>
    </r>
    <r>
      <rPr>
        <sz val="8"/>
        <rFont val="Arial"/>
        <family val="2"/>
        <charset val="238"/>
      </rPr>
      <t xml:space="preserve">Patrz wyjaśnienia metodologiczne pkt  24 i 25. </t>
    </r>
  </si>
  <si>
    <t xml:space="preserve">  a  Index numbers are calculated on the basis of value at current prices.  b  See methodological notes item 24 and 25.</t>
  </si>
  <si>
    <t xml:space="preserve">  a  Indices are calculated on the basis of values at current prices.  b  Groups of enterprises were created on the basis of Polish Classification of Activities – PKD 2007, and a given enterprise is included to a specific </t>
  </si>
  <si>
    <r>
      <rPr>
        <i/>
        <sz val="8"/>
        <rFont val="Arial"/>
        <family val="2"/>
        <charset val="238"/>
      </rPr>
      <t xml:space="preserve">  a  </t>
    </r>
    <r>
      <rPr>
        <sz val="8"/>
        <rFont val="Arial"/>
        <family val="2"/>
        <charset val="238"/>
      </rPr>
      <t xml:space="preserve">Wskaźniki dynamiki obliczono na podstawie wartości w cenach bieżących.  </t>
    </r>
    <r>
      <rPr>
        <i/>
        <sz val="8"/>
        <rFont val="Arial"/>
        <family val="2"/>
        <charset val="238"/>
      </rPr>
      <t xml:space="preserve">b </t>
    </r>
    <r>
      <rPr>
        <sz val="8"/>
        <rFont val="Arial"/>
        <family val="2"/>
        <charset val="238"/>
      </rPr>
      <t xml:space="preserve"> Grupowania przedsiębiorstw dokonano na podstawie Polskiej Klasyfikacji Działalności – PKD 2007, zaliczając  </t>
    </r>
  </si>
  <si>
    <t xml:space="preserve">  a  Indices are calculated on the basis of values at current prices.  b  Groups of enterprises were created on the basis of Polish Classification of Activities – PKD 2007, and a given enterprise is included </t>
  </si>
  <si>
    <r>
      <t xml:space="preserve">  </t>
    </r>
    <r>
      <rPr>
        <i/>
        <sz val="8"/>
        <rFont val="Arial"/>
        <family val="2"/>
        <charset val="238"/>
      </rPr>
      <t>a</t>
    </r>
    <r>
      <rPr>
        <sz val="8"/>
        <rFont val="Arial"/>
        <family val="2"/>
        <charset val="238"/>
      </rPr>
      <t xml:space="preserve"> Dotyczy obiektów posiadających 10 i więcej miejsc noclegowych; patrz wyjaśnienia metodologiczne pkt 28.  </t>
    </r>
    <r>
      <rPr>
        <i/>
        <sz val="8"/>
        <rFont val="Arial"/>
        <family val="2"/>
        <charset val="238"/>
      </rPr>
      <t>b</t>
    </r>
    <r>
      <rPr>
        <sz val="8"/>
        <rFont val="Arial"/>
        <family val="2"/>
        <charset val="238"/>
      </rPr>
      <t xml:space="preserve">  Począwszy od 2016 r. dane prezentowane są z uwzględnieniem imputacji dla jednostek, które odmówiły udziału w badaniu.  </t>
    </r>
    <r>
      <rPr>
        <i/>
        <sz val="8"/>
        <rFont val="Arial"/>
        <family val="2"/>
        <charset val="238"/>
      </rPr>
      <t>c</t>
    </r>
    <r>
      <rPr>
        <sz val="8"/>
        <rFont val="Arial"/>
        <family val="2"/>
        <charset val="238"/>
      </rPr>
      <t xml:space="preserve">  Dotyczy tylko obiektów hotelowych.</t>
    </r>
  </si>
  <si>
    <t xml:space="preserve">  a  Data concerning facilities with 10 or more bed places; see methodological notes item 28.  b  Since 2016 data is presented including the imputation for units which refused to participate in the survey.  
c  Data concerning only hotel facilities.</t>
  </si>
  <si>
    <t xml:space="preserve"> a  Data concerning facilities with 10 or more bed places; see methodological notes item 28.  b  Since 2016 data is presented including the imputation for units which refused to participate in the survey.  
c  Data concerning only hotel facilities.</t>
  </si>
  <si>
    <r>
      <t xml:space="preserve">  </t>
    </r>
    <r>
      <rPr>
        <i/>
        <sz val="8"/>
        <rFont val="Arial"/>
        <family val="2"/>
        <charset val="238"/>
      </rPr>
      <t>a</t>
    </r>
    <r>
      <rPr>
        <sz val="8"/>
        <rFont val="Arial"/>
        <family val="2"/>
        <charset val="238"/>
      </rPr>
      <t xml:space="preserve">  Bez czynów karalnych popełnionych przez nieletnich. Patrz wyjaśnienia metodologiczne, ust. 30.  </t>
    </r>
    <r>
      <rPr>
        <i/>
        <sz val="8"/>
        <rFont val="Arial"/>
        <family val="2"/>
        <charset val="238"/>
      </rPr>
      <t>b</t>
    </r>
    <r>
      <rPr>
        <sz val="8"/>
        <rFont val="Arial"/>
        <family val="2"/>
        <charset val="238"/>
      </rPr>
      <t xml:space="preserve">  Łącznie z przestępstwami z art. 250a kodeksu karnego (korupcja wyborcza) oraz z art. 296a i 296b kodeksu karnego (korupcja na stanowisku kierowniczym i korupcja sportowa).  
c  Z wyłączeniem przestępstw korupcyjnych z art. 296a i 196b kodeksu karnego.</t>
    </r>
  </si>
  <si>
    <t xml:space="preserve">  a  Without punishable acts committed by juveniles. See methodological notes, item 30.  b  Including Art. 250a Criminal Code (corruption concerning elections) and Art. 296a and 296b Criminal Code (corruption on the managining post and corruption in sport).  c  Excluding corruption under Art. 296a and 196b of the Criminal Code.</t>
  </si>
  <si>
    <r>
      <t>A</t>
    </r>
    <r>
      <rPr>
        <sz val="9"/>
        <rFont val="Arial"/>
        <family val="2"/>
        <charset val="238"/>
      </rPr>
      <t xml:space="preserve"> – analogiczny okres roku</t>
    </r>
  </si>
  <si>
    <r>
      <t>B</t>
    </r>
    <r>
      <rPr>
        <sz val="9"/>
        <rFont val="Arial"/>
        <family val="2"/>
        <charset val="238"/>
      </rPr>
      <t xml:space="preserve"> – okres poprzedni = 100</t>
    </r>
  </si>
  <si>
    <r>
      <rPr>
        <b/>
        <sz val="9"/>
        <rFont val="Arial"/>
        <family val="2"/>
        <charset val="238"/>
      </rPr>
      <t>C</t>
    </r>
    <r>
      <rPr>
        <sz val="9"/>
        <rFont val="Arial"/>
        <family val="2"/>
        <charset val="238"/>
      </rPr>
      <t xml:space="preserve"> – grudzień roku poprzedniego = 100</t>
    </r>
  </si>
  <si>
    <r>
      <t xml:space="preserve">  a  </t>
    </r>
    <r>
      <rPr>
        <sz val="8"/>
        <rFont val="Arial"/>
        <family val="2"/>
        <charset val="238"/>
      </rPr>
      <t xml:space="preserve">Patrz wyjaśnienia metodologiczne pkt 16. </t>
    </r>
    <r>
      <rPr>
        <i/>
        <sz val="8"/>
        <rFont val="Arial"/>
        <family val="2"/>
        <charset val="238"/>
      </rPr>
      <t> b  </t>
    </r>
    <r>
      <rPr>
        <sz val="8"/>
        <rFont val="Arial"/>
        <family val="2"/>
        <charset val="238"/>
      </rPr>
      <t>Patrz wyjaśnienia metodologiczne pkt 15.</t>
    </r>
    <r>
      <rPr>
        <i/>
        <sz val="8"/>
        <rFont val="Arial"/>
        <family val="2"/>
        <charset val="238"/>
      </rPr>
      <t xml:space="preserve"> </t>
    </r>
  </si>
  <si>
    <t xml:space="preserve">  a  See methodological notes item 25.  b  Data on accrued base.  c  See general notes item 19.  d  See general notes item 11.  e  Data cover complete statistical population.</t>
  </si>
  <si>
    <r>
      <t xml:space="preserve">  a  </t>
    </r>
    <r>
      <rPr>
        <sz val="8"/>
        <rFont val="Arial"/>
        <family val="2"/>
        <charset val="238"/>
      </rPr>
      <t>Patrz wyjaśnienia metodologiczne pkt 25.</t>
    </r>
    <r>
      <rPr>
        <i/>
        <sz val="8"/>
        <rFont val="Arial"/>
        <family val="2"/>
        <charset val="238"/>
      </rPr>
      <t xml:space="preserve">  b  </t>
    </r>
    <r>
      <rPr>
        <sz val="8"/>
        <rFont val="Arial"/>
        <family val="2"/>
        <charset val="238"/>
      </rPr>
      <t>Dane za okresy narastające.</t>
    </r>
    <r>
      <rPr>
        <i/>
        <sz val="8"/>
        <rFont val="Arial"/>
        <family val="2"/>
        <charset val="238"/>
      </rPr>
      <t xml:space="preserve">  c  </t>
    </r>
    <r>
      <rPr>
        <sz val="8"/>
        <rFont val="Arial"/>
        <family val="2"/>
        <charset val="238"/>
      </rPr>
      <t>Patrz uwagi ogólne pkt 19.</t>
    </r>
    <r>
      <rPr>
        <i/>
        <sz val="8"/>
        <rFont val="Arial"/>
        <family val="2"/>
        <charset val="238"/>
      </rPr>
      <t xml:space="preserve">  d  </t>
    </r>
    <r>
      <rPr>
        <sz val="8"/>
        <rFont val="Arial"/>
        <family val="2"/>
        <charset val="238"/>
      </rPr>
      <t>Patrz uwagi ogólne pkt 11.</t>
    </r>
    <r>
      <rPr>
        <i/>
        <sz val="8"/>
        <rFont val="Arial"/>
        <family val="2"/>
        <charset val="238"/>
      </rPr>
      <t xml:space="preserve">  e </t>
    </r>
    <r>
      <rPr>
        <sz val="8"/>
        <rFont val="Arial"/>
        <family val="2"/>
        <charset val="238"/>
      </rPr>
      <t xml:space="preserve"> Dane dotyczą pełnej zbiorowości.</t>
    </r>
  </si>
  <si>
    <r>
      <t xml:space="preserve">  </t>
    </r>
    <r>
      <rPr>
        <i/>
        <sz val="8"/>
        <rFont val="Arial"/>
        <family val="2"/>
        <charset val="238"/>
      </rPr>
      <t>a</t>
    </r>
    <r>
      <rPr>
        <sz val="8"/>
        <rFont val="Arial"/>
        <family val="2"/>
        <charset val="238"/>
      </rPr>
      <t xml:space="preserve">  Patrz wyjaśnienia metodologiczne pkt. 1.  </t>
    </r>
    <r>
      <rPr>
        <i/>
        <sz val="8"/>
        <rFont val="Arial"/>
        <family val="2"/>
        <charset val="238"/>
      </rPr>
      <t>b</t>
    </r>
    <r>
      <rPr>
        <sz val="8"/>
        <rFont val="Arial"/>
        <family val="2"/>
        <charset val="238"/>
      </rPr>
      <t xml:space="preserve">  Różnica między liczbą urodzeń żywych i liczbą zgonów w danym okresie.  </t>
    </r>
    <r>
      <rPr>
        <i/>
        <sz val="8"/>
        <rFont val="Arial"/>
        <family val="2"/>
        <charset val="238"/>
      </rPr>
      <t>c</t>
    </r>
    <r>
      <rPr>
        <sz val="8"/>
        <rFont val="Arial"/>
        <family val="2"/>
        <charset val="238"/>
      </rPr>
      <t xml:space="preserve">  Dzieci w wieku poniżej 1 roku.  </t>
    </r>
    <r>
      <rPr>
        <i/>
        <sz val="8"/>
        <rFont val="Arial"/>
        <family val="2"/>
        <charset val="238"/>
      </rPr>
      <t>d</t>
    </r>
    <r>
      <rPr>
        <sz val="8"/>
        <rFont val="Arial"/>
        <family val="2"/>
        <charset val="238"/>
      </rPr>
      <t xml:space="preserve">  Na 1000 urodzeń żywych. </t>
    </r>
  </si>
  <si>
    <t xml:space="preserve">  a  Including meat, fats, offal and animal parts unfit for human consumption, industrial slaughter; in post-slaughter warm weight.  b  Including sausages; excluding cured poultry meat.  </t>
  </si>
  <si>
    <t xml:space="preserve">Oczyszczenie chemiczne garnituru męskiego 2-częściowego– </t>
  </si>
  <si>
    <r>
      <t xml:space="preserve">w zł                   </t>
    </r>
    <r>
      <rPr>
        <sz val="9"/>
        <color indexed="63"/>
        <rFont val="Arial"/>
        <family val="2"/>
        <charset val="238"/>
      </rPr>
      <t xml:space="preserve">  </t>
    </r>
    <r>
      <rPr>
        <i/>
        <sz val="9"/>
        <color indexed="63"/>
        <rFont val="Arial"/>
        <family val="2"/>
        <charset val="238"/>
      </rPr>
      <t xml:space="preserve">in zl </t>
    </r>
  </si>
  <si>
    <r>
      <t xml:space="preserve">w zł 
 </t>
    </r>
    <r>
      <rPr>
        <i/>
        <sz val="9"/>
        <color indexed="63"/>
        <rFont val="Arial"/>
        <family val="2"/>
        <charset val="238"/>
      </rPr>
      <t xml:space="preserve">in zl </t>
    </r>
  </si>
  <si>
    <r>
      <t xml:space="preserve">w tysiącach  </t>
    </r>
    <r>
      <rPr>
        <sz val="9"/>
        <color indexed="63"/>
        <rFont val="Arial"/>
        <family val="2"/>
        <charset val="238"/>
      </rPr>
      <t xml:space="preserve"> </t>
    </r>
    <r>
      <rPr>
        <i/>
        <sz val="9"/>
        <color indexed="63"/>
        <rFont val="Arial"/>
        <family val="2"/>
        <charset val="238"/>
      </rPr>
      <t>in thousand</t>
    </r>
  </si>
  <si>
    <r>
      <t>z ogółem   </t>
    </r>
    <r>
      <rPr>
        <i/>
        <sz val="9"/>
        <color indexed="63"/>
        <rFont val="Arial"/>
        <family val="2"/>
        <charset val="238"/>
      </rPr>
      <t xml:space="preserve"> of total </t>
    </r>
  </si>
  <si>
    <r>
      <t>w tysiącach</t>
    </r>
    <r>
      <rPr>
        <sz val="9"/>
        <color indexed="63"/>
        <rFont val="Arial"/>
        <family val="2"/>
        <charset val="238"/>
      </rPr>
      <t xml:space="preserve"> </t>
    </r>
    <r>
      <rPr>
        <i/>
        <sz val="9"/>
        <color indexed="63"/>
        <rFont val="Arial"/>
        <family val="2"/>
        <charset val="238"/>
      </rPr>
      <t xml:space="preserve">   in thousand</t>
    </r>
  </si>
  <si>
    <r>
      <t xml:space="preserve">w %   </t>
    </r>
    <r>
      <rPr>
        <i/>
        <sz val="9"/>
        <rFont val="Arial"/>
        <family val="2"/>
        <charset val="238"/>
      </rPr>
      <t xml:space="preserve"> </t>
    </r>
    <r>
      <rPr>
        <i/>
        <sz val="9"/>
        <color indexed="63"/>
        <rFont val="Arial"/>
        <family val="2"/>
        <charset val="238"/>
      </rPr>
      <t xml:space="preserve"> in %</t>
    </r>
  </si>
  <si>
    <r>
      <t xml:space="preserve">w złotych   </t>
    </r>
    <r>
      <rPr>
        <i/>
        <sz val="9"/>
        <color indexed="63"/>
        <rFont val="Arial"/>
        <family val="2"/>
        <charset val="238"/>
      </rPr>
      <t>in zlotys</t>
    </r>
  </si>
  <si>
    <r>
      <t>w milionach złotych    </t>
    </r>
    <r>
      <rPr>
        <i/>
        <sz val="9"/>
        <rFont val="Arial"/>
        <family val="2"/>
        <charset val="238"/>
      </rPr>
      <t> </t>
    </r>
    <r>
      <rPr>
        <i/>
        <sz val="9"/>
        <color indexed="63"/>
        <rFont val="Arial"/>
        <family val="2"/>
        <charset val="238"/>
      </rPr>
      <t xml:space="preserve">in million zlotys </t>
    </r>
  </si>
  <si>
    <r>
      <t xml:space="preserve">Accommodation and catering </t>
    </r>
    <r>
      <rPr>
        <i/>
        <vertAlign val="superscript"/>
        <sz val="9"/>
        <color indexed="63"/>
        <rFont val="Arial"/>
        <family val="2"/>
        <charset val="238"/>
      </rPr>
      <t>∆</t>
    </r>
    <r>
      <rPr>
        <i/>
        <sz val="9"/>
        <color indexed="63"/>
        <rFont val="Arial"/>
        <family val="2"/>
        <charset val="238"/>
      </rPr>
      <t xml:space="preserve"> </t>
    </r>
  </si>
  <si>
    <r>
      <t xml:space="preserve">w zł     </t>
    </r>
    <r>
      <rPr>
        <i/>
        <sz val="9"/>
        <color indexed="63"/>
        <rFont val="Arial"/>
        <family val="2"/>
        <charset val="238"/>
      </rPr>
      <t xml:space="preserve">in zł </t>
    </r>
  </si>
  <si>
    <r>
      <t xml:space="preserve">w zł   </t>
    </r>
    <r>
      <rPr>
        <i/>
        <sz val="9"/>
        <color indexed="63"/>
        <rFont val="Arial"/>
        <family val="2"/>
        <charset val="238"/>
      </rPr>
      <t xml:space="preserve"> in zł </t>
    </r>
  </si>
  <si>
    <r>
      <t>Men’s cotton undershirt, without sleeve</t>
    </r>
    <r>
      <rPr>
        <i/>
        <vertAlign val="superscript"/>
        <sz val="9"/>
        <color indexed="63"/>
        <rFont val="Arial"/>
        <family val="2"/>
        <charset val="238"/>
      </rPr>
      <t>b</t>
    </r>
  </si>
  <si>
    <r>
      <t xml:space="preserve">w zł      </t>
    </r>
    <r>
      <rPr>
        <i/>
        <sz val="9"/>
        <color indexed="63"/>
        <rFont val="Arial"/>
        <family val="2"/>
        <charset val="238"/>
      </rPr>
      <t xml:space="preserve">in zł </t>
    </r>
  </si>
  <si>
    <r>
      <t>Cold water by munical water-system – per 1 m</t>
    </r>
    <r>
      <rPr>
        <i/>
        <vertAlign val="superscript"/>
        <sz val="9"/>
        <color indexed="63"/>
        <rFont val="Arial"/>
        <family val="2"/>
        <charset val="238"/>
      </rPr>
      <t>3</t>
    </r>
  </si>
  <si>
    <r>
      <t>Hot water – per m</t>
    </r>
    <r>
      <rPr>
        <i/>
        <vertAlign val="superscript"/>
        <sz val="9"/>
        <color indexed="63"/>
        <rFont val="Arial"/>
        <family val="2"/>
        <charset val="238"/>
      </rPr>
      <t>3</t>
    </r>
  </si>
  <si>
    <r>
      <t>Heating of dwellings – per m</t>
    </r>
    <r>
      <rPr>
        <i/>
        <vertAlign val="superscript"/>
        <sz val="9"/>
        <color indexed="63"/>
        <rFont val="Arial"/>
        <family val="2"/>
        <charset val="238"/>
      </rPr>
      <t xml:space="preserve">2 </t>
    </r>
    <r>
      <rPr>
        <i/>
        <sz val="9"/>
        <color indexed="63"/>
        <rFont val="Arial"/>
        <family val="2"/>
        <charset val="238"/>
      </rPr>
      <t>of useful floor area</t>
    </r>
  </si>
  <si>
    <r>
      <t>Synthetic net curtain</t>
    </r>
    <r>
      <rPr>
        <i/>
        <vertAlign val="superscript"/>
        <sz val="9"/>
        <color indexed="63"/>
        <rFont val="Arial"/>
        <family val="2"/>
        <charset val="238"/>
      </rPr>
      <t>a</t>
    </r>
    <r>
      <rPr>
        <i/>
        <sz val="9"/>
        <color indexed="63"/>
        <rFont val="Arial"/>
        <family val="2"/>
        <charset val="238"/>
      </rPr>
      <t>, 140–280 cm wide – per m</t>
    </r>
  </si>
  <si>
    <r>
      <t>Toilet soap</t>
    </r>
    <r>
      <rPr>
        <i/>
        <vertAlign val="superscript"/>
        <sz val="9"/>
        <color indexed="63"/>
        <rFont val="Arial"/>
        <family val="2"/>
        <charset val="238"/>
      </rPr>
      <t>c</t>
    </r>
    <r>
      <rPr>
        <i/>
        <sz val="9"/>
        <color indexed="63"/>
        <rFont val="Arial"/>
        <family val="2"/>
        <charset val="238"/>
      </rPr>
      <t xml:space="preserve"> – per 90 g</t>
    </r>
  </si>
  <si>
    <r>
      <t xml:space="preserve">w zł za 1 dt     </t>
    </r>
    <r>
      <rPr>
        <i/>
        <sz val="9"/>
        <color indexed="63"/>
        <rFont val="Arial"/>
        <family val="2"/>
        <charset val="238"/>
      </rPr>
      <t>in zl per dt</t>
    </r>
  </si>
  <si>
    <r>
      <t xml:space="preserve">analogiczny okres roku poprzedniego = 100   </t>
    </r>
    <r>
      <rPr>
        <sz val="8"/>
        <color indexed="63"/>
        <rFont val="Arial"/>
        <family val="2"/>
        <charset val="238"/>
      </rPr>
      <t xml:space="preserve">   </t>
    </r>
    <r>
      <rPr>
        <i/>
        <sz val="8"/>
        <color indexed="63"/>
        <rFont val="Arial"/>
        <family val="2"/>
        <charset val="238"/>
      </rPr>
      <t>corresponding period of previous year = 100</t>
    </r>
  </si>
  <si>
    <r>
      <t xml:space="preserve">    government</t>
    </r>
    <r>
      <rPr>
        <i/>
        <vertAlign val="superscript"/>
        <sz val="9"/>
        <color indexed="63"/>
        <rFont val="Arial"/>
        <family val="2"/>
        <charset val="238"/>
      </rPr>
      <t>b</t>
    </r>
  </si>
  <si>
    <r>
      <t xml:space="preserve">   against economic activity</t>
    </r>
    <r>
      <rPr>
        <i/>
        <vertAlign val="superscript"/>
        <sz val="9"/>
        <color indexed="63"/>
        <rFont val="Arial"/>
        <family val="2"/>
        <charset val="238"/>
      </rPr>
      <t>c</t>
    </r>
  </si>
  <si>
    <r>
      <t>Trade; repair of motor vehicles</t>
    </r>
    <r>
      <rPr>
        <vertAlign val="superscript"/>
        <sz val="9"/>
        <color indexed="63"/>
        <rFont val="Arial"/>
        <family val="2"/>
        <charset val="238"/>
      </rPr>
      <t>Δ</t>
    </r>
    <r>
      <rPr>
        <i/>
        <vertAlign val="superscript"/>
        <sz val="9"/>
        <color indexed="63"/>
        <rFont val="Arial"/>
        <family val="2"/>
        <charset val="238"/>
      </rPr>
      <t xml:space="preserve"> </t>
    </r>
  </si>
  <si>
    <r>
      <t>    powiaty:  </t>
    </r>
    <r>
      <rPr>
        <b/>
        <i/>
        <sz val="9"/>
        <rFont val="Arial"/>
        <family val="2"/>
        <charset val="238"/>
      </rPr>
      <t> </t>
    </r>
    <r>
      <rPr>
        <i/>
        <sz val="9"/>
        <color indexed="63"/>
        <rFont val="Arial"/>
        <family val="2"/>
        <charset val="238"/>
      </rPr>
      <t xml:space="preserve">powiats: </t>
    </r>
  </si>
  <si>
    <r>
      <t xml:space="preserve">w %      </t>
    </r>
    <r>
      <rPr>
        <i/>
        <sz val="9"/>
        <color indexed="63"/>
        <rFont val="Arial"/>
        <family val="2"/>
        <charset val="238"/>
      </rPr>
      <t xml:space="preserve"> in %</t>
    </r>
  </si>
  <si>
    <r>
      <t xml:space="preserve">w %      </t>
    </r>
    <r>
      <rPr>
        <i/>
        <sz val="9"/>
        <rFont val="Arial"/>
        <family val="2"/>
        <charset val="238"/>
      </rPr>
      <t xml:space="preserve"> </t>
    </r>
    <r>
      <rPr>
        <i/>
        <sz val="9"/>
        <color indexed="63"/>
        <rFont val="Arial"/>
        <family val="2"/>
        <charset val="238"/>
      </rPr>
      <t>in %</t>
    </r>
  </si>
  <si>
    <r>
      <t xml:space="preserve">żyta               </t>
    </r>
    <r>
      <rPr>
        <sz val="9"/>
        <color indexed="63"/>
        <rFont val="Arial"/>
        <family val="2"/>
        <charset val="238"/>
      </rPr>
      <t xml:space="preserve"> </t>
    </r>
    <r>
      <rPr>
        <i/>
        <sz val="9"/>
        <color indexed="63"/>
        <rFont val="Arial"/>
        <family val="2"/>
        <charset val="238"/>
      </rPr>
      <t xml:space="preserve">rye </t>
    </r>
  </si>
  <si>
    <r>
      <t xml:space="preserve">pszenicy  </t>
    </r>
    <r>
      <rPr>
        <i/>
        <sz val="9"/>
        <color indexed="63"/>
        <rFont val="Arial"/>
        <family val="2"/>
        <charset val="238"/>
      </rPr>
      <t xml:space="preserve">wheat </t>
    </r>
  </si>
  <si>
    <r>
      <t xml:space="preserve">w tysiącach  </t>
    </r>
    <r>
      <rPr>
        <sz val="9"/>
        <color indexed="63"/>
        <rFont val="Arial"/>
        <family val="2"/>
        <charset val="238"/>
      </rPr>
      <t xml:space="preserve"> </t>
    </r>
    <r>
      <rPr>
        <i/>
        <sz val="9"/>
        <color indexed="63"/>
        <rFont val="Arial"/>
        <family val="2"/>
        <charset val="238"/>
      </rPr>
      <t>in thousand</t>
    </r>
  </si>
  <si>
    <r>
      <t xml:space="preserve">w %  </t>
    </r>
    <r>
      <rPr>
        <sz val="9"/>
        <color indexed="63"/>
        <rFont val="Arial"/>
        <family val="2"/>
        <charset val="238"/>
      </rPr>
      <t xml:space="preserve"> </t>
    </r>
    <r>
      <rPr>
        <i/>
        <sz val="9"/>
        <color indexed="63"/>
        <rFont val="Arial"/>
        <family val="2"/>
        <charset val="238"/>
      </rPr>
      <t>in %</t>
    </r>
  </si>
  <si>
    <r>
      <t xml:space="preserve">w tysiącach </t>
    </r>
    <r>
      <rPr>
        <sz val="9"/>
        <color indexed="63"/>
        <rFont val="Arial"/>
        <family val="2"/>
        <charset val="238"/>
      </rPr>
      <t xml:space="preserve"> </t>
    </r>
    <r>
      <rPr>
        <i/>
        <sz val="9"/>
        <color indexed="63"/>
        <rFont val="Arial"/>
        <family val="2"/>
        <charset val="238"/>
      </rPr>
      <t xml:space="preserve"> in thousand</t>
    </r>
  </si>
  <si>
    <r>
      <rPr>
        <sz val="10"/>
        <rFont val="Arial"/>
        <family val="2"/>
        <charset val="238"/>
      </rPr>
      <t>TABL. 45.</t>
    </r>
    <r>
      <rPr>
        <b/>
        <sz val="10"/>
        <rFont val="Arial"/>
        <family val="2"/>
        <charset val="238"/>
      </rPr>
      <t xml:space="preserve"> PODSTAWOWE  DANE  O  WOJEWÓDZTWACH  (cd.) </t>
    </r>
  </si>
  <si>
    <r>
      <rPr>
        <sz val="10"/>
        <rFont val="Arial"/>
        <family val="2"/>
        <charset val="238"/>
      </rPr>
      <t xml:space="preserve">TABL. 45. </t>
    </r>
    <r>
      <rPr>
        <b/>
        <sz val="10"/>
        <rFont val="Arial"/>
        <family val="2"/>
        <charset val="238"/>
      </rPr>
      <t xml:space="preserve">PODSTAWOWE  DANE  O  WOJEWÓDZTWACH  (cd.) </t>
    </r>
  </si>
  <si>
    <r>
      <rPr>
        <sz val="10"/>
        <rFont val="Arial"/>
        <family val="2"/>
        <charset val="238"/>
      </rPr>
      <t>TABL. 45.</t>
    </r>
    <r>
      <rPr>
        <b/>
        <sz val="10"/>
        <rFont val="Arial"/>
        <family val="2"/>
        <charset val="238"/>
      </rPr>
      <t xml:space="preserve"> PODSTAWOWE  DANE  O  WOJEWÓDZTWACH  (cd.)</t>
    </r>
  </si>
  <si>
    <r>
      <rPr>
        <sz val="10"/>
        <rFont val="Arial"/>
        <family val="2"/>
        <charset val="238"/>
      </rPr>
      <t>TABL. 45.</t>
    </r>
    <r>
      <rPr>
        <b/>
        <sz val="10"/>
        <rFont val="Arial"/>
        <family val="2"/>
        <charset val="238"/>
      </rPr>
      <t xml:space="preserve"> PODSTAWOWE  DANE  O  WOJEWÓDZTWACH</t>
    </r>
  </si>
  <si>
    <r>
      <rPr>
        <sz val="10"/>
        <rFont val="Arial"/>
        <family val="2"/>
        <charset val="238"/>
      </rPr>
      <t>TABL. 44.</t>
    </r>
    <r>
      <rPr>
        <b/>
        <sz val="10"/>
        <rFont val="Arial"/>
        <family val="2"/>
        <charset val="238"/>
      </rPr>
      <t xml:space="preserve">  WYBRANE  WSKAŹNIKI  OGÓLNOPOLSKIE  (dok.) </t>
    </r>
  </si>
  <si>
    <r>
      <rPr>
        <sz val="10"/>
        <rFont val="Arial"/>
        <family val="2"/>
        <charset val="238"/>
      </rPr>
      <t>TABL. 44.  </t>
    </r>
    <r>
      <rPr>
        <b/>
        <sz val="10"/>
        <rFont val="Arial"/>
        <family val="2"/>
        <charset val="238"/>
      </rPr>
      <t>WYBRANE  WSKAŹNIKI  OGÓLNOPOLSKIE  (cd.)</t>
    </r>
  </si>
  <si>
    <r>
      <rPr>
        <sz val="10"/>
        <rFont val="Arial"/>
        <family val="2"/>
        <charset val="238"/>
      </rPr>
      <t xml:space="preserve">TABL. 44. </t>
    </r>
    <r>
      <rPr>
        <b/>
        <sz val="10"/>
        <rFont val="Arial"/>
        <family val="2"/>
        <charset val="238"/>
      </rPr>
      <t xml:space="preserve"> WYBRANE  WSKAŹNIKI  OGÓLNOPOLSKIE  (cd.) </t>
    </r>
  </si>
  <si>
    <r>
      <rPr>
        <sz val="10"/>
        <rFont val="Arial"/>
        <family val="2"/>
        <charset val="238"/>
      </rPr>
      <t xml:space="preserve">TABL. 43. </t>
    </r>
    <r>
      <rPr>
        <b/>
        <sz val="10"/>
        <rFont val="Arial"/>
        <family val="2"/>
        <charset val="238"/>
      </rPr>
      <t>PODMIOTY  GOSPODARKI  NARODOWEJ</t>
    </r>
    <r>
      <rPr>
        <b/>
        <i/>
        <vertAlign val="superscript"/>
        <sz val="10"/>
        <rFont val="Arial"/>
        <family val="2"/>
        <charset val="238"/>
      </rPr>
      <t>ab</t>
    </r>
    <r>
      <rPr>
        <b/>
        <i/>
        <vertAlign val="superscript"/>
        <sz val="10"/>
        <rFont val="Times New Roman"/>
        <family val="1"/>
        <charset val="238"/>
      </rPr>
      <t xml:space="preserve"> </t>
    </r>
    <r>
      <rPr>
        <b/>
        <sz val="10"/>
        <rFont val="Arial"/>
        <family val="2"/>
        <charset val="238"/>
      </rPr>
      <t> W  REJESTRZE  REGON  W  2018  R.  (dok.)</t>
    </r>
  </si>
  <si>
    <r>
      <rPr>
        <sz val="10"/>
        <rFont val="Arial"/>
        <family val="2"/>
        <charset val="238"/>
      </rPr>
      <t>TABL. 43.</t>
    </r>
    <r>
      <rPr>
        <b/>
        <sz val="10"/>
        <rFont val="Arial"/>
        <family val="2"/>
        <charset val="238"/>
      </rPr>
      <t xml:space="preserve"> PODMIOTY  GOSPODARKI  NARODOWEJ</t>
    </r>
    <r>
      <rPr>
        <b/>
        <i/>
        <vertAlign val="superscript"/>
        <sz val="10"/>
        <rFont val="Arial"/>
        <family val="2"/>
        <charset val="238"/>
      </rPr>
      <t>ab</t>
    </r>
    <r>
      <rPr>
        <b/>
        <sz val="10"/>
        <rFont val="Arial"/>
        <family val="2"/>
        <charset val="238"/>
      </rPr>
      <t xml:space="preserve">  W  REJESTRZE  REGON  W  2018 R.  (cd.)</t>
    </r>
  </si>
  <si>
    <r>
      <rPr>
        <sz val="10"/>
        <rFont val="Arial"/>
        <family val="2"/>
        <charset val="238"/>
      </rPr>
      <t>TABL. 43.</t>
    </r>
    <r>
      <rPr>
        <b/>
        <sz val="10"/>
        <rFont val="Arial"/>
        <family val="2"/>
        <charset val="238"/>
      </rPr>
      <t xml:space="preserve"> PODMIOTY  GOSPODARKI  NARODOWEJ</t>
    </r>
    <r>
      <rPr>
        <b/>
        <i/>
        <vertAlign val="superscript"/>
        <sz val="10"/>
        <rFont val="Arial"/>
        <family val="2"/>
        <charset val="238"/>
      </rPr>
      <t>ab</t>
    </r>
    <r>
      <rPr>
        <b/>
        <sz val="10"/>
        <rFont val="Arial"/>
        <family val="2"/>
        <charset val="238"/>
      </rPr>
      <t xml:space="preserve">  W  REJESTRZE  REGON  W  2018  R.  (cd.)</t>
    </r>
  </si>
  <si>
    <r>
      <rPr>
        <sz val="10"/>
        <rFont val="Arial"/>
        <family val="2"/>
        <charset val="238"/>
      </rPr>
      <t>TABL. 38.</t>
    </r>
    <r>
      <rPr>
        <b/>
        <sz val="10"/>
        <rFont val="Arial"/>
        <family val="2"/>
        <charset val="238"/>
      </rPr>
      <t xml:space="preserve">  BEZROBOTNI  ZAREJESTROWANI  WEDŁUG  POZIOMU  WYKSZTAŁCENIA  W  2018  R. </t>
    </r>
  </si>
  <si>
    <r>
      <rPr>
        <sz val="10"/>
        <rFont val="Arial"/>
        <family val="2"/>
        <charset val="238"/>
      </rPr>
      <t xml:space="preserve">TABL. 37. </t>
    </r>
    <r>
      <rPr>
        <b/>
        <sz val="10"/>
        <rFont val="Arial"/>
        <family val="2"/>
        <charset val="238"/>
      </rPr>
      <t xml:space="preserve"> BEZROBOTNI  ZAREJESTROWANI  WEDŁUG  WIEKU  W  2018  R. </t>
    </r>
  </si>
  <si>
    <r>
      <rPr>
        <sz val="10"/>
        <rFont val="Arial"/>
        <family val="2"/>
        <charset val="238"/>
      </rPr>
      <t xml:space="preserve">TABL. 36. </t>
    </r>
    <r>
      <rPr>
        <b/>
        <sz val="10"/>
        <rFont val="Arial"/>
        <family val="2"/>
        <charset val="238"/>
      </rPr>
      <t xml:space="preserve"> BEZROBOTNI  ZAREJESTROWANI  I  OFERTY  PRACY  W  2018  R. </t>
    </r>
  </si>
  <si>
    <t>TABL.35</t>
  </si>
  <si>
    <r>
      <rPr>
        <sz val="10"/>
        <rFont val="Arial"/>
        <family val="2"/>
        <charset val="238"/>
      </rPr>
      <t xml:space="preserve">TABL. 43. </t>
    </r>
    <r>
      <rPr>
        <b/>
        <sz val="10"/>
        <rFont val="Arial"/>
        <family val="2"/>
        <charset val="238"/>
      </rPr>
      <t>PODMIOTY  GOSPODARKI  NARODOWEJ</t>
    </r>
    <r>
      <rPr>
        <b/>
        <i/>
        <vertAlign val="superscript"/>
        <sz val="10"/>
        <rFont val="Arial"/>
        <family val="2"/>
        <charset val="238"/>
      </rPr>
      <t>ab</t>
    </r>
    <r>
      <rPr>
        <b/>
        <i/>
        <vertAlign val="superscript"/>
        <sz val="10"/>
        <rFont val="Times New Roman"/>
        <family val="1"/>
        <charset val="238"/>
      </rPr>
      <t xml:space="preserve"> </t>
    </r>
    <r>
      <rPr>
        <b/>
        <sz val="10"/>
        <rFont val="Arial"/>
        <family val="2"/>
        <charset val="238"/>
      </rPr>
      <t xml:space="preserve"> W  REJESTRZE  REGON  W  2018  R. </t>
    </r>
  </si>
  <si>
    <t>TABL.43CZ.1</t>
  </si>
  <si>
    <t>TABL.43CZ.1A</t>
  </si>
  <si>
    <t>TABL.43CZ.2</t>
  </si>
  <si>
    <t>TABL.43CZ.2A</t>
  </si>
  <si>
    <t>TABL.44CZ.3</t>
  </si>
  <si>
    <t>TABL.44CZ.4</t>
  </si>
  <si>
    <t>TABL.45CZ.5</t>
  </si>
  <si>
    <t>TABL.45CZ.6</t>
  </si>
  <si>
    <t>TABL.45CZ.7</t>
  </si>
  <si>
    <r>
      <t xml:space="preserve">w złotych  </t>
    </r>
    <r>
      <rPr>
        <i/>
        <sz val="9"/>
        <color indexed="63"/>
        <rFont val="Arial"/>
        <family val="2"/>
        <charset val="238"/>
      </rPr>
      <t xml:space="preserve"> in zlotys</t>
    </r>
  </si>
  <si>
    <r>
      <t xml:space="preserve">  a</t>
    </r>
    <r>
      <rPr>
        <sz val="8"/>
        <rFont val="Arial"/>
        <family val="2"/>
        <charset val="238"/>
      </rPr>
      <t xml:space="preserve"> Patrz wyjaśnienia metodologiczne pkt 1.  </t>
    </r>
    <r>
      <rPr>
        <i/>
        <sz val="8"/>
        <rFont val="Arial"/>
        <family val="2"/>
        <charset val="238"/>
      </rPr>
      <t>b</t>
    </r>
    <r>
      <rPr>
        <sz val="8"/>
        <rFont val="Arial"/>
        <family val="2"/>
        <charset val="238"/>
      </rPr>
      <t xml:space="preserve"> Stan w końcu okresu.  </t>
    </r>
    <r>
      <rPr>
        <i/>
        <sz val="8"/>
        <rFont val="Arial"/>
        <family val="2"/>
        <charset val="238"/>
      </rPr>
      <t xml:space="preserve">c </t>
    </r>
    <r>
      <rPr>
        <sz val="8"/>
        <rFont val="Arial"/>
        <family val="2"/>
        <charset val="238"/>
      </rPr>
      <t xml:space="preserve">Różnica między liczbą urodzeń żywych a liczbą zgonów w danym okresie.  </t>
    </r>
    <r>
      <rPr>
        <i/>
        <sz val="8"/>
        <rFont val="Arial"/>
        <family val="2"/>
        <charset val="238"/>
      </rPr>
      <t>d</t>
    </r>
    <r>
      <rPr>
        <sz val="8"/>
        <rFont val="Arial"/>
        <family val="2"/>
        <charset val="238"/>
      </rPr>
      <t xml:space="preserve"> Dzieci w wieku poniżej 1 roku.  </t>
    </r>
    <r>
      <rPr>
        <i/>
        <sz val="8"/>
        <rFont val="Arial"/>
        <family val="2"/>
        <charset val="238"/>
      </rPr>
      <t>e</t>
    </r>
    <r>
      <rPr>
        <sz val="8"/>
        <rFont val="Arial"/>
        <family val="2"/>
        <charset val="238"/>
      </rPr>
      <t xml:space="preserve"> Na 1000 urodzeń żywych.</t>
    </r>
  </si>
  <si>
    <r>
      <t xml:space="preserve">w liczbach bezwzględnych       </t>
    </r>
    <r>
      <rPr>
        <sz val="9"/>
        <color indexed="63"/>
        <rFont val="Arial"/>
        <family val="2"/>
        <charset val="238"/>
      </rPr>
      <t xml:space="preserve">  </t>
    </r>
    <r>
      <rPr>
        <i/>
        <sz val="9"/>
        <color indexed="63"/>
        <rFont val="Arial"/>
        <family val="2"/>
        <charset val="238"/>
      </rPr>
      <t xml:space="preserve"> in absolute numbers</t>
    </r>
  </si>
  <si>
    <r>
      <t>na 1000 ludności   </t>
    </r>
    <r>
      <rPr>
        <sz val="9"/>
        <color indexed="63"/>
        <rFont val="Arial"/>
        <family val="2"/>
        <charset val="238"/>
      </rPr>
      <t xml:space="preserve"> </t>
    </r>
    <r>
      <rPr>
        <i/>
        <sz val="9"/>
        <color indexed="63"/>
        <rFont val="Arial"/>
        <family val="2"/>
        <charset val="238"/>
      </rPr>
      <t> </t>
    </r>
    <r>
      <rPr>
        <i/>
        <sz val="9"/>
        <color indexed="63"/>
        <rFont val="Arial"/>
        <family val="2"/>
        <charset val="238"/>
      </rPr>
      <t xml:space="preserve">per 1000 population </t>
    </r>
  </si>
  <si>
    <r>
      <t xml:space="preserve">w tysiącach </t>
    </r>
    <r>
      <rPr>
        <sz val="9"/>
        <color indexed="63"/>
        <rFont val="Arial"/>
        <family val="2"/>
        <charset val="238"/>
      </rPr>
      <t xml:space="preserve"> </t>
    </r>
    <r>
      <rPr>
        <sz val="9"/>
        <color indexed="63"/>
        <rFont val="Arial"/>
        <family val="2"/>
        <charset val="238"/>
      </rPr>
      <t xml:space="preserve"> </t>
    </r>
    <r>
      <rPr>
        <i/>
        <sz val="9"/>
        <color indexed="63"/>
        <rFont val="Arial"/>
        <family val="2"/>
        <charset val="238"/>
      </rPr>
      <t>in thousand</t>
    </r>
  </si>
  <si>
    <r>
      <t xml:space="preserve">w tysiącach </t>
    </r>
    <r>
      <rPr>
        <sz val="9"/>
        <color indexed="63"/>
        <rFont val="Arial"/>
        <family val="2"/>
        <charset val="238"/>
      </rPr>
      <t xml:space="preserve">  </t>
    </r>
    <r>
      <rPr>
        <i/>
        <sz val="9"/>
        <color indexed="63"/>
        <rFont val="Arial"/>
        <family val="2"/>
        <charset val="238"/>
      </rPr>
      <t>in thousand</t>
    </r>
  </si>
  <si>
    <r>
      <t xml:space="preserve">w tysiącach </t>
    </r>
    <r>
      <rPr>
        <sz val="9"/>
        <color indexed="63"/>
        <rFont val="Arial"/>
        <family val="2"/>
        <charset val="238"/>
      </rPr>
      <t xml:space="preserve"> </t>
    </r>
    <r>
      <rPr>
        <i/>
        <sz val="9"/>
        <color indexed="63"/>
        <rFont val="Arial"/>
        <family val="2"/>
        <charset val="238"/>
      </rPr>
      <t xml:space="preserve"> in thousand</t>
    </r>
  </si>
  <si>
    <r>
      <t>w milionach złotych   </t>
    </r>
    <r>
      <rPr>
        <i/>
        <sz val="9"/>
        <rFont val="Arial"/>
        <family val="2"/>
        <charset val="238"/>
      </rPr>
      <t> </t>
    </r>
    <r>
      <rPr>
        <i/>
        <sz val="9"/>
        <color indexed="63"/>
        <rFont val="Arial"/>
        <family val="2"/>
        <charset val="238"/>
      </rPr>
      <t xml:space="preserve"> in million zlotys </t>
    </r>
  </si>
  <si>
    <r>
      <t xml:space="preserve">w milionach złotychs              </t>
    </r>
    <r>
      <rPr>
        <sz val="9"/>
        <color indexed="63"/>
        <rFont val="Arial"/>
        <family val="2"/>
        <charset val="238"/>
      </rPr>
      <t xml:space="preserve">       </t>
    </r>
    <r>
      <rPr>
        <i/>
        <sz val="9"/>
        <color indexed="63"/>
        <rFont val="Arial"/>
        <family val="2"/>
        <charset val="238"/>
      </rPr>
      <t>in million zloty</t>
    </r>
  </si>
  <si>
    <r>
      <t xml:space="preserve">prognoza       </t>
    </r>
    <r>
      <rPr>
        <i/>
        <sz val="9"/>
        <color indexed="63"/>
        <rFont val="Arial"/>
        <family val="2"/>
        <charset val="238"/>
      </rPr>
      <t>forecast</t>
    </r>
  </si>
  <si>
    <r>
      <t>    powiaty:  </t>
    </r>
    <r>
      <rPr>
        <b/>
        <i/>
        <sz val="9"/>
        <color indexed="63"/>
        <rFont val="Arial"/>
        <family val="2"/>
        <charset val="238"/>
      </rPr>
      <t> </t>
    </r>
    <r>
      <rPr>
        <i/>
        <sz val="9"/>
        <color indexed="63"/>
        <rFont val="Arial"/>
        <family val="2"/>
        <charset val="238"/>
      </rPr>
      <t xml:space="preserve">powiats: </t>
    </r>
  </si>
  <si>
    <r>
      <t xml:space="preserve">    powiaty: </t>
    </r>
    <r>
      <rPr>
        <b/>
        <sz val="9"/>
        <color indexed="63"/>
        <rFont val="Arial"/>
        <family val="2"/>
        <charset val="238"/>
      </rPr>
      <t> </t>
    </r>
    <r>
      <rPr>
        <b/>
        <i/>
        <sz val="9"/>
        <color indexed="63"/>
        <rFont val="Arial"/>
        <family val="2"/>
        <charset val="238"/>
      </rPr>
      <t> </t>
    </r>
    <r>
      <rPr>
        <i/>
        <sz val="9"/>
        <color indexed="63"/>
        <rFont val="Arial"/>
        <family val="2"/>
        <charset val="238"/>
      </rPr>
      <t xml:space="preserve">powiats: </t>
    </r>
  </si>
  <si>
    <r>
      <t xml:space="preserve">w mln zł
</t>
    </r>
    <r>
      <rPr>
        <i/>
        <sz val="9"/>
        <color indexed="63"/>
        <rFont val="Arial"/>
        <family val="2"/>
        <charset val="238"/>
      </rPr>
      <t xml:space="preserve">in mln zl    </t>
    </r>
    <r>
      <rPr>
        <sz val="9"/>
        <color indexed="63"/>
        <rFont val="Arial"/>
        <family val="2"/>
        <charset val="238"/>
      </rPr>
      <t xml:space="preserve">   </t>
    </r>
  </si>
  <si>
    <r>
      <t xml:space="preserve">w tys.            </t>
    </r>
    <r>
      <rPr>
        <i/>
        <sz val="9"/>
        <color indexed="63"/>
        <rFont val="Arial"/>
        <family val="2"/>
        <charset val="238"/>
      </rPr>
      <t>in thous.</t>
    </r>
  </si>
  <si>
    <r>
      <t xml:space="preserve">w zł           </t>
    </r>
    <r>
      <rPr>
        <sz val="9"/>
        <color indexed="63"/>
        <rFont val="Arial"/>
        <family val="2"/>
        <charset val="238"/>
      </rPr>
      <t xml:space="preserve">   </t>
    </r>
    <r>
      <rPr>
        <i/>
        <sz val="9"/>
        <color indexed="63"/>
        <rFont val="Arial"/>
        <family val="2"/>
        <charset val="238"/>
      </rPr>
      <t xml:space="preserve"> in zl </t>
    </r>
  </si>
  <si>
    <r>
      <t xml:space="preserve">w mln zł         </t>
    </r>
    <r>
      <rPr>
        <sz val="9"/>
        <color indexed="63"/>
        <rFont val="Arial"/>
        <family val="2"/>
        <charset val="238"/>
      </rPr>
      <t xml:space="preserve"> </t>
    </r>
    <r>
      <rPr>
        <sz val="9"/>
        <color indexed="63"/>
        <rFont val="Arial"/>
        <family val="2"/>
        <charset val="238"/>
      </rPr>
      <t xml:space="preserve"> </t>
    </r>
    <r>
      <rPr>
        <i/>
        <sz val="9"/>
        <color indexed="63"/>
        <rFont val="Arial"/>
        <family val="2"/>
        <charset val="238"/>
      </rPr>
      <t xml:space="preserve">in mln zl </t>
    </r>
  </si>
  <si>
    <r>
      <t xml:space="preserve">w tys.            </t>
    </r>
    <r>
      <rPr>
        <sz val="9"/>
        <color indexed="63"/>
        <rFont val="Arial"/>
        <family val="2"/>
        <charset val="238"/>
      </rPr>
      <t xml:space="preserve">   </t>
    </r>
    <r>
      <rPr>
        <i/>
        <sz val="9"/>
        <color indexed="63"/>
        <rFont val="Arial"/>
        <family val="2"/>
        <charset val="238"/>
      </rPr>
      <t xml:space="preserve">in thous. </t>
    </r>
  </si>
  <si>
    <r>
      <t xml:space="preserve">w złotych             </t>
    </r>
    <r>
      <rPr>
        <sz val="9"/>
        <color indexed="63"/>
        <rFont val="Arial"/>
        <family val="2"/>
        <charset val="238"/>
      </rPr>
      <t xml:space="preserve">  </t>
    </r>
    <r>
      <rPr>
        <i/>
        <sz val="9"/>
        <color indexed="63"/>
        <rFont val="Arial"/>
        <family val="2"/>
        <charset val="238"/>
      </rPr>
      <t xml:space="preserve">in zloty </t>
    </r>
  </si>
  <si>
    <r>
      <t xml:space="preserve">WYSZCZEGÓLNIENIE
</t>
    </r>
    <r>
      <rPr>
        <i/>
        <sz val="9"/>
        <color indexed="63"/>
        <rFont val="Arial"/>
        <family val="2"/>
        <charset val="238"/>
      </rPr>
      <t>SPECIFICATION</t>
    </r>
    <r>
      <rPr>
        <sz val="9"/>
        <rFont val="Arial"/>
        <family val="2"/>
        <charset val="238"/>
      </rPr>
      <t xml:space="preserve">
</t>
    </r>
    <r>
      <rPr>
        <sz val="9"/>
        <color indexed="63"/>
        <rFont val="Arial"/>
        <family val="2"/>
        <charset val="238"/>
      </rPr>
      <t xml:space="preserve">
</t>
    </r>
  </si>
  <si>
    <r>
      <t>Ludność</t>
    </r>
    <r>
      <rPr>
        <vertAlign val="superscript"/>
        <sz val="9"/>
        <rFont val="Arial"/>
        <family val="2"/>
        <charset val="238"/>
      </rPr>
      <t>a</t>
    </r>
  </si>
  <si>
    <r>
      <t xml:space="preserve"> </t>
    </r>
    <r>
      <rPr>
        <i/>
        <sz val="8"/>
        <rFont val="Arial"/>
        <family val="2"/>
        <charset val="238"/>
      </rPr>
      <t xml:space="preserve">a  </t>
    </r>
    <r>
      <rPr>
        <sz val="8"/>
        <rFont val="Arial"/>
        <family val="2"/>
        <charset val="238"/>
      </rPr>
      <t xml:space="preserve">Wskaźniki dynamiki obliczono na podstawie wartości w cenach bieżących.  </t>
    </r>
    <r>
      <rPr>
        <i/>
        <sz val="8"/>
        <rFont val="Arial"/>
        <family val="2"/>
        <charset val="238"/>
      </rPr>
      <t xml:space="preserve">b </t>
    </r>
    <r>
      <rPr>
        <sz val="8"/>
        <rFont val="Arial"/>
        <family val="2"/>
        <charset val="238"/>
      </rPr>
      <t xml:space="preserve">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 in. ze zmiany przeważającego rodzaju działalności przedsiębiorstwa, jak i zmian organizacyjnych.</t>
    </r>
  </si>
  <si>
    <r>
      <t>23,58</t>
    </r>
    <r>
      <rPr>
        <i/>
        <vertAlign val="superscript"/>
        <sz val="9"/>
        <color indexed="8"/>
        <rFont val="Arial"/>
        <family val="2"/>
        <charset val="238"/>
      </rPr>
      <t>b</t>
    </r>
  </si>
  <si>
    <r>
      <t>Podmioty gospodarki narodowej</t>
    </r>
    <r>
      <rPr>
        <i/>
        <vertAlign val="superscript"/>
        <sz val="9"/>
        <rFont val="Arial"/>
        <family val="2"/>
        <charset val="238"/>
      </rPr>
      <t>ac</t>
    </r>
    <r>
      <rPr>
        <vertAlign val="superscript"/>
        <sz val="9"/>
        <rFont val="Arial"/>
        <family val="2"/>
        <charset val="238"/>
      </rPr>
      <t xml:space="preserve">         </t>
    </r>
    <r>
      <rPr>
        <sz val="9"/>
        <rFont val="Arial"/>
        <family val="2"/>
        <charset val="238"/>
      </rPr>
      <t xml:space="preserve">w tys.   </t>
    </r>
    <r>
      <rPr>
        <sz val="9"/>
        <color theme="1" tint="0.34998626667073579"/>
        <rFont val="Arial"/>
        <family val="2"/>
        <charset val="238"/>
      </rPr>
      <t xml:space="preserve">     </t>
    </r>
    <r>
      <rPr>
        <i/>
        <sz val="9"/>
        <color theme="1" tint="0.34998626667073579"/>
        <rFont val="Arial"/>
        <family val="2"/>
        <charset val="238"/>
      </rPr>
      <t>National economy entities</t>
    </r>
    <r>
      <rPr>
        <i/>
        <vertAlign val="superscript"/>
        <sz val="9"/>
        <color theme="1" tint="0.34998626667073579"/>
        <rFont val="Arial"/>
        <family val="2"/>
        <charset val="238"/>
      </rPr>
      <t>ac</t>
    </r>
    <r>
      <rPr>
        <i/>
        <sz val="9"/>
        <color theme="1" tint="0.34998626667073579"/>
        <rFont val="Arial"/>
        <family val="2"/>
        <charset val="238"/>
      </rPr>
      <t xml:space="preserve"> 
in thous.</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</si>
  <si>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indexed="63"/>
        <rFont val="Arial"/>
        <family val="2"/>
        <charset val="238"/>
      </rPr>
      <t xml:space="preserve">  </t>
    </r>
    <r>
      <rPr>
        <i/>
        <sz val="9"/>
        <color theme="1" tint="0.34998626667073579"/>
        <rFont val="Arial"/>
        <family val="2"/>
        <charset val="238"/>
      </rPr>
      <t xml:space="preserve">corresponding period 
    of previous year = 100 </t>
    </r>
    <r>
      <rPr>
        <sz val="9"/>
        <color theme="1" tint="0.34998626667073579"/>
        <rFont val="Arial"/>
        <family val="2"/>
        <charset val="238"/>
      </rPr>
      <t xml:space="preserve">    </t>
    </r>
    <r>
      <rPr>
        <sz val="9"/>
        <color indexed="63"/>
        <rFont val="Arial"/>
        <family val="2"/>
        <charset val="238"/>
      </rPr>
      <t xml:space="preserve">       </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indexed="63"/>
        <rFont val="Arial"/>
        <family val="2"/>
        <charset val="238"/>
      </rPr>
      <t xml:space="preserve"> </t>
    </r>
    <r>
      <rPr>
        <i/>
        <sz val="9"/>
        <color theme="1" tint="0.34998626667073579"/>
        <rFont val="Arial"/>
        <family val="2"/>
        <charset val="238"/>
      </rPr>
      <t xml:space="preserve"> previous period = 100 </t>
    </r>
  </si>
  <si>
    <r>
      <t>Population</t>
    </r>
    <r>
      <rPr>
        <i/>
        <vertAlign val="superscript"/>
        <sz val="9"/>
        <color theme="1" tint="0.34998626667073579"/>
        <rFont val="Arial"/>
        <family val="2"/>
        <charset val="238"/>
      </rPr>
      <t>ab</t>
    </r>
  </si>
  <si>
    <r>
      <t xml:space="preserve">w tys.         </t>
    </r>
    <r>
      <rPr>
        <sz val="9"/>
        <color theme="1" tint="0.34998626667073579"/>
        <rFont val="Arial"/>
        <family val="2"/>
        <charset val="238"/>
      </rPr>
      <t xml:space="preserve">    </t>
    </r>
    <r>
      <rPr>
        <i/>
        <sz val="9"/>
        <color theme="1" tint="0.34998626667073579"/>
        <rFont val="Arial"/>
        <family val="2"/>
        <charset val="238"/>
      </rPr>
      <t>in thous.</t>
    </r>
  </si>
  <si>
    <r>
      <t>Bezrobotni zarejestrowani</t>
    </r>
    <r>
      <rPr>
        <i/>
        <vertAlign val="superscript"/>
        <sz val="9"/>
        <rFont val="Arial"/>
        <family val="2"/>
        <charset val="238"/>
      </rPr>
      <t xml:space="preserve">a   </t>
    </r>
    <r>
      <rPr>
        <i/>
        <vertAlign val="superscript"/>
        <sz val="9"/>
        <rFont val="Times New Roman"/>
        <family val="1"/>
        <charset val="238"/>
      </rPr>
      <t xml:space="preserve">                          </t>
    </r>
    <r>
      <rPr>
        <i/>
        <vertAlign val="superscript"/>
        <sz val="9"/>
        <color indexed="63"/>
        <rFont val="Times New Roman"/>
        <family val="1"/>
        <charset val="238"/>
      </rPr>
      <t xml:space="preserve">        </t>
    </r>
    <r>
      <rPr>
        <i/>
        <sz val="9"/>
        <color theme="1" tint="0.34998626667073579"/>
        <rFont val="Arial"/>
        <family val="2"/>
        <charset val="238"/>
      </rPr>
      <t>Registered unemployed persons</t>
    </r>
    <r>
      <rPr>
        <i/>
        <vertAlign val="superscript"/>
        <sz val="9"/>
        <color theme="1" tint="0.34998626667073579"/>
        <rFont val="Arial"/>
        <family val="2"/>
        <charset val="238"/>
      </rPr>
      <t>a</t>
    </r>
  </si>
  <si>
    <r>
      <t>Stopa bezrobocia rejestro- wanego</t>
    </r>
    <r>
      <rPr>
        <i/>
        <vertAlign val="superscript"/>
        <sz val="9"/>
        <rFont val="Arial"/>
        <family val="2"/>
        <charset val="238"/>
      </rPr>
      <t>ad</t>
    </r>
    <r>
      <rPr>
        <vertAlign val="superscript"/>
        <sz val="9"/>
        <rFont val="Arial"/>
        <family val="2"/>
        <charset val="238"/>
      </rPr>
      <t xml:space="preserve"> 
</t>
    </r>
    <r>
      <rPr>
        <sz val="9"/>
        <rFont val="Arial"/>
        <family val="2"/>
        <charset val="238"/>
      </rPr>
      <t xml:space="preserve">w %       </t>
    </r>
    <r>
      <rPr>
        <sz val="9"/>
        <color indexed="63"/>
        <rFont val="Arial"/>
        <family val="2"/>
        <charset val="238"/>
      </rPr>
      <t xml:space="preserve">          </t>
    </r>
    <r>
      <rPr>
        <i/>
        <sz val="9"/>
        <color theme="1" tint="0.34998626667073579"/>
        <rFont val="Arial"/>
        <family val="2"/>
        <charset val="238"/>
      </rPr>
      <t>Unem-ployment   rate</t>
    </r>
    <r>
      <rPr>
        <i/>
        <vertAlign val="superscript"/>
        <sz val="9"/>
        <color theme="1" tint="0.34998626667073579"/>
        <rFont val="Arial"/>
        <family val="2"/>
        <charset val="238"/>
      </rPr>
      <t xml:space="preserve">ad                  </t>
    </r>
    <r>
      <rPr>
        <i/>
        <sz val="9"/>
        <color theme="1" tint="0.34998626667073579"/>
        <rFont val="Arial"/>
        <family val="2"/>
        <charset val="238"/>
      </rPr>
      <t xml:space="preserve">in % </t>
    </r>
  </si>
  <si>
    <r>
      <t>Oferty pracy</t>
    </r>
    <r>
      <rPr>
        <i/>
        <vertAlign val="superscript"/>
        <sz val="9"/>
        <rFont val="Arial"/>
        <family val="2"/>
        <charset val="238"/>
      </rPr>
      <t>de</t>
    </r>
    <r>
      <rPr>
        <i/>
        <vertAlign val="superscript"/>
        <sz val="9"/>
        <rFont val="Times New Roman"/>
        <family val="1"/>
        <charset val="238"/>
      </rPr>
      <t xml:space="preserve"> 
</t>
    </r>
    <r>
      <rPr>
        <i/>
        <sz val="9"/>
        <color theme="1" tint="0.34998626667073579"/>
        <rFont val="Arial"/>
        <family val="2"/>
        <charset val="238"/>
      </rPr>
      <t>Job         offers</t>
    </r>
    <r>
      <rPr>
        <i/>
        <vertAlign val="superscript"/>
        <sz val="9"/>
        <color theme="1" tint="0.34998626667073579"/>
        <rFont val="Arial"/>
        <family val="2"/>
        <charset val="238"/>
      </rPr>
      <t>de</t>
    </r>
    <r>
      <rPr>
        <i/>
        <vertAlign val="superscript"/>
        <sz val="9"/>
        <color theme="1" tint="0.34998626667073579"/>
        <rFont val="Times New Roman"/>
        <family val="1"/>
        <charset val="238"/>
      </rPr>
      <t xml:space="preserve"> </t>
    </r>
  </si>
  <si>
    <r>
      <t>Bezrobotni zarejestro-
wani na 
1 ofertę        pracy</t>
    </r>
    <r>
      <rPr>
        <i/>
        <vertAlign val="superscript"/>
        <sz val="9"/>
        <rFont val="Arial"/>
        <family val="2"/>
        <charset val="238"/>
      </rPr>
      <t>a</t>
    </r>
    <r>
      <rPr>
        <sz val="9"/>
        <rFont val="Arial"/>
        <family val="2"/>
        <charset val="238"/>
      </rPr>
      <t xml:space="preserve"> </t>
    </r>
    <r>
      <rPr>
        <i/>
        <sz val="9"/>
        <color theme="1" tint="0.34998626667073579"/>
        <rFont val="Arial"/>
        <family val="2"/>
        <charset val="238"/>
      </rPr>
      <t>Registered unemployed persons per job offer</t>
    </r>
    <r>
      <rPr>
        <i/>
        <vertAlign val="superscript"/>
        <sz val="9"/>
        <color theme="1" tint="0.34998626667073579"/>
        <rFont val="Arial"/>
        <family val="2"/>
        <charset val="238"/>
      </rPr>
      <t>a</t>
    </r>
  </si>
  <si>
    <r>
      <t xml:space="preserve">Przeciętne zatrudnienie                                     w sektorze przedsiębiorstw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 xml:space="preserve">Average paid employment                                       in enterprise sector </t>
    </r>
  </si>
  <si>
    <r>
      <t xml:space="preserve">w tys.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in thous.</t>
    </r>
  </si>
  <si>
    <r>
      <t xml:space="preserve">OKRESY
</t>
    </r>
    <r>
      <rPr>
        <i/>
        <sz val="9"/>
        <color indexed="63"/>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corresponding period 
    of previous year = 100</t>
    </r>
    <r>
      <rPr>
        <sz val="9"/>
        <color theme="1" tint="0.34998626667073579"/>
        <rFont val="Arial"/>
        <family val="2"/>
        <charset val="238"/>
      </rPr>
      <t xml:space="preserve"> </t>
    </r>
    <r>
      <rPr>
        <sz val="9"/>
        <color indexed="63"/>
        <rFont val="Arial"/>
        <family val="2"/>
        <charset val="238"/>
      </rPr>
      <t xml:space="preserve">           </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t>
    </r>
    <r>
      <rPr>
        <i/>
        <sz val="9"/>
        <color theme="1" tint="0.34998626667073579"/>
        <rFont val="Arial"/>
        <family val="2"/>
        <charset val="238"/>
      </rPr>
      <t xml:space="preserve"> previous period = 100 </t>
    </r>
  </si>
  <si>
    <r>
      <t xml:space="preserve">Przeciętne miesięczne wynagrodzenie
brutto w sektorze przedsiębiorstw                     </t>
    </r>
    <r>
      <rPr>
        <sz val="9"/>
        <color indexed="63"/>
        <rFont val="Arial"/>
        <family val="2"/>
        <charset val="238"/>
      </rPr>
      <t xml:space="preserve">       </t>
    </r>
    <r>
      <rPr>
        <i/>
        <sz val="9"/>
        <color theme="1" tint="0.34998626667073579"/>
        <rFont val="Arial"/>
        <family val="2"/>
        <charset val="238"/>
      </rPr>
      <t xml:space="preserve">Average monthly gross wages
and salaries in enterprise sector </t>
    </r>
  </si>
  <si>
    <r>
      <t>Przeciętna miesięczna emerytura 
i renta</t>
    </r>
    <r>
      <rPr>
        <i/>
        <vertAlign val="superscript"/>
        <sz val="9"/>
        <rFont val="Arial"/>
        <family val="2"/>
        <charset val="238"/>
      </rPr>
      <t>a</t>
    </r>
    <r>
      <rPr>
        <sz val="9"/>
        <rFont val="Arial"/>
        <family val="2"/>
        <charset val="238"/>
      </rPr>
      <t xml:space="preserve"> brutto wypłacana przez  Zakład Ubezpieczeń Społecznych            
</t>
    </r>
    <r>
      <rPr>
        <sz val="9"/>
        <color indexed="63"/>
        <rFont val="Arial"/>
        <family val="2"/>
        <charset val="238"/>
      </rPr>
      <t xml:space="preserve"> </t>
    </r>
    <r>
      <rPr>
        <i/>
        <sz val="9"/>
        <color theme="1" tint="0.34998626667073579"/>
        <rFont val="Arial"/>
        <family val="2"/>
        <charset val="238"/>
      </rPr>
      <t>Average monthly gross retirement pay and pension</t>
    </r>
    <r>
      <rPr>
        <i/>
        <vertAlign val="superscript"/>
        <sz val="9"/>
        <color theme="1" tint="0.34998626667073579"/>
        <rFont val="Arial"/>
        <family val="2"/>
        <charset val="238"/>
      </rPr>
      <t xml:space="preserve">a </t>
    </r>
    <r>
      <rPr>
        <i/>
        <sz val="9"/>
        <color theme="1" tint="0.34998626667073579"/>
        <rFont val="Arial"/>
        <family val="2"/>
        <charset val="238"/>
      </rPr>
      <t xml:space="preserve">from the Social Insurance Fund </t>
    </r>
  </si>
  <si>
    <r>
      <t xml:space="preserve">Wskaźniki cen skupu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 xml:space="preserve">Price indices of procurement </t>
    </r>
  </si>
  <si>
    <r>
      <t xml:space="preserve">ziarna zbóż (bez siewnego)                                              </t>
    </r>
    <r>
      <rPr>
        <sz val="9"/>
        <color theme="1" tint="0.34998626667073579"/>
        <rFont val="Arial"/>
        <family val="2"/>
        <charset val="238"/>
      </rPr>
      <t xml:space="preserve">                  </t>
    </r>
    <r>
      <rPr>
        <i/>
        <sz val="9"/>
        <color theme="1" tint="0.34998626667073579"/>
        <rFont val="Arial"/>
        <family val="2"/>
        <charset val="238"/>
      </rPr>
      <t xml:space="preserve">cereal grain (excluding sowing seed) </t>
    </r>
  </si>
  <si>
    <r>
      <t xml:space="preserve">pszenicy                                     </t>
    </r>
    <r>
      <rPr>
        <sz val="9"/>
        <color indexed="63"/>
        <rFont val="Arial"/>
        <family val="2"/>
        <charset val="238"/>
      </rPr>
      <t xml:space="preserve">    </t>
    </r>
    <r>
      <rPr>
        <i/>
        <sz val="9"/>
        <color theme="1" tint="0.34998626667073579"/>
        <rFont val="Arial"/>
        <family val="2"/>
        <charset val="238"/>
      </rPr>
      <t xml:space="preserve">wheat </t>
    </r>
  </si>
  <si>
    <r>
      <t xml:space="preserve">żyta                                             </t>
    </r>
    <r>
      <rPr>
        <sz val="9"/>
        <color indexed="63"/>
        <rFont val="Arial"/>
        <family val="2"/>
        <charset val="238"/>
      </rPr>
      <t xml:space="preserve">        </t>
    </r>
    <r>
      <rPr>
        <i/>
        <sz val="9"/>
        <color theme="1" tint="0.34998626667073579"/>
        <rFont val="Arial"/>
        <family val="2"/>
        <charset val="238"/>
      </rPr>
      <t xml:space="preserve">rye </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</si>
  <si>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indexed="63"/>
        <rFont val="Arial"/>
        <family val="2"/>
        <charset val="238"/>
      </rPr>
      <t xml:space="preserve"> </t>
    </r>
    <r>
      <rPr>
        <i/>
        <sz val="9"/>
        <color theme="1" tint="0.34998626667073579"/>
        <rFont val="Arial"/>
        <family val="2"/>
        <charset val="238"/>
      </rPr>
      <t xml:space="preserve">corresponding period 
    of previous year = 100 </t>
    </r>
    <r>
      <rPr>
        <sz val="9"/>
        <color theme="1" tint="0.34998626667073579"/>
        <rFont val="Arial"/>
        <family val="2"/>
        <charset val="238"/>
      </rPr>
      <t xml:space="preserve"> </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indexed="63"/>
        <rFont val="Arial"/>
        <family val="2"/>
        <charset val="238"/>
      </rPr>
      <t xml:space="preserve"> </t>
    </r>
    <r>
      <rPr>
        <i/>
        <sz val="9"/>
        <color indexed="63"/>
        <rFont val="Arial"/>
        <family val="2"/>
        <charset val="238"/>
      </rPr>
      <t xml:space="preserve"> </t>
    </r>
    <r>
      <rPr>
        <i/>
        <sz val="9"/>
        <color theme="1" tint="0.34998626667073579"/>
        <rFont val="Arial"/>
        <family val="2"/>
        <charset val="238"/>
      </rPr>
      <t xml:space="preserve">previous period = 100 </t>
    </r>
  </si>
  <si>
    <r>
      <t xml:space="preserve">Wskaźniki cen skupu (dok.)                                                                                                                                                           </t>
    </r>
    <r>
      <rPr>
        <sz val="9"/>
        <color theme="1" tint="0.34998626667073579"/>
        <rFont val="Arial"/>
        <family val="2"/>
        <charset val="238"/>
      </rPr>
      <t xml:space="preserve">   </t>
    </r>
    <r>
      <rPr>
        <i/>
        <sz val="9"/>
        <color theme="1" tint="0.34998626667073579"/>
        <rFont val="Arial"/>
        <family val="2"/>
        <charset val="238"/>
      </rPr>
      <t>Price indices of procurement (cont.)</t>
    </r>
  </si>
  <si>
    <r>
      <t xml:space="preserve">żywca rzeźnego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 xml:space="preserve">animals for slaughter </t>
    </r>
  </si>
  <si>
    <r>
      <t xml:space="preserve">bydło (bez cieląt)            </t>
    </r>
    <r>
      <rPr>
        <sz val="9"/>
        <color indexed="63"/>
        <rFont val="Arial"/>
        <family val="2"/>
        <charset val="238"/>
      </rPr>
      <t xml:space="preserve">    </t>
    </r>
    <r>
      <rPr>
        <i/>
        <sz val="9"/>
        <color theme="1" tint="0.34998626667073579"/>
        <rFont val="Arial"/>
        <family val="2"/>
        <charset val="238"/>
      </rPr>
      <t xml:space="preserve">cattle (excluding calves) </t>
    </r>
  </si>
  <si>
    <r>
      <t xml:space="preserve">trzoda chlewna                 </t>
    </r>
    <r>
      <rPr>
        <sz val="9"/>
        <color theme="1" tint="0.34998626667073579"/>
        <rFont val="Arial"/>
        <family val="2"/>
        <charset val="238"/>
      </rPr>
      <t xml:space="preserve">     </t>
    </r>
    <r>
      <rPr>
        <i/>
        <sz val="9"/>
        <color indexed="63"/>
        <rFont val="Arial"/>
        <family val="2"/>
        <charset val="238"/>
      </rPr>
      <t xml:space="preserve">pigs </t>
    </r>
  </si>
  <si>
    <r>
      <t>Skup żywca rzeźnego ogółem                                   w przeliczeniu na mięso
(łącznie z tłuszczami)</t>
    </r>
    <r>
      <rPr>
        <i/>
        <vertAlign val="superscript"/>
        <sz val="9"/>
        <rFont val="Arial"/>
        <family val="2"/>
        <charset val="238"/>
      </rPr>
      <t>a</t>
    </r>
    <r>
      <rPr>
        <sz val="9"/>
        <rFont val="Arial"/>
        <family val="2"/>
        <charset val="238"/>
      </rPr>
      <t xml:space="preserve">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Procurement of animals                                         for slaughter in terms of meat                          (including fats)</t>
    </r>
    <r>
      <rPr>
        <i/>
        <vertAlign val="superscript"/>
        <sz val="9"/>
        <color theme="1" tint="0.34998626667073579"/>
        <rFont val="Arial"/>
        <family val="2"/>
        <charset val="238"/>
      </rPr>
      <t>a</t>
    </r>
    <r>
      <rPr>
        <i/>
        <sz val="9"/>
        <color theme="1" tint="0.34998626667073579"/>
        <rFont val="Arial"/>
        <family val="2"/>
        <charset val="238"/>
      </rPr>
      <t xml:space="preserve"> </t>
    </r>
  </si>
  <si>
    <r>
      <t xml:space="preserve">Skup mleka                                                   </t>
    </r>
    <r>
      <rPr>
        <sz val="9"/>
        <color indexed="63"/>
        <rFont val="Arial"/>
        <family val="2"/>
        <charset val="238"/>
      </rPr>
      <t xml:space="preserve">   </t>
    </r>
    <r>
      <rPr>
        <i/>
        <sz val="9"/>
        <color theme="1" tint="0.34998626667073579"/>
        <rFont val="Arial"/>
        <family val="2"/>
        <charset val="238"/>
      </rPr>
      <t xml:space="preserve">Procurement of milk </t>
    </r>
  </si>
  <si>
    <r>
      <t>Relacja cen skupu żywca wieprzowego do cen żyta na targowis-         kach</t>
    </r>
    <r>
      <rPr>
        <i/>
        <vertAlign val="superscript"/>
        <sz val="9"/>
        <rFont val="Arial"/>
        <family val="2"/>
        <charset val="238"/>
      </rPr>
      <t>b</t>
    </r>
    <r>
      <rPr>
        <sz val="9"/>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Procurement  prices of pigs for slaughter         to prices of rye on market-places</t>
    </r>
    <r>
      <rPr>
        <i/>
        <vertAlign val="superscript"/>
        <sz val="9"/>
        <color theme="1" tint="0.34998626667073579"/>
        <rFont val="Arial"/>
        <family val="2"/>
        <charset val="238"/>
      </rPr>
      <t>b</t>
    </r>
    <r>
      <rPr>
        <i/>
        <sz val="9"/>
        <color theme="1" tint="0.34998626667073579"/>
        <rFont val="Arial"/>
        <family val="2"/>
        <charset val="238"/>
      </rPr>
      <t xml:space="preserve"> </t>
    </r>
  </si>
  <si>
    <r>
      <t xml:space="preserve">w  tys. t             </t>
    </r>
    <r>
      <rPr>
        <sz val="9"/>
        <color theme="1" tint="0.34998626667073579"/>
        <rFont val="Arial"/>
        <family val="2"/>
        <charset val="238"/>
      </rPr>
      <t xml:space="preserve">  </t>
    </r>
    <r>
      <rPr>
        <i/>
        <sz val="9"/>
        <color theme="1" tint="0.34998626667073579"/>
        <rFont val="Arial"/>
        <family val="2"/>
        <charset val="238"/>
      </rPr>
      <t>in thous. t</t>
    </r>
  </si>
  <si>
    <r>
      <t xml:space="preserve">w mln l           </t>
    </r>
    <r>
      <rPr>
        <sz val="9"/>
        <color theme="1" tint="0.34998626667073579"/>
        <rFont val="Arial"/>
        <family val="2"/>
        <charset val="238"/>
      </rPr>
      <t xml:space="preserve">  </t>
    </r>
    <r>
      <rPr>
        <i/>
        <sz val="9"/>
        <color theme="1" tint="0.34998626667073579"/>
        <rFont val="Arial"/>
        <family val="2"/>
        <charset val="238"/>
      </rPr>
      <t>in mln l</t>
    </r>
  </si>
  <si>
    <r>
      <t>Produkcja sprzedana przemysłu</t>
    </r>
    <r>
      <rPr>
        <i/>
        <vertAlign val="superscript"/>
        <sz val="9"/>
        <rFont val="Arial"/>
        <family val="2"/>
        <charset val="238"/>
      </rPr>
      <t>a</t>
    </r>
    <r>
      <rPr>
        <i/>
        <vertAlign val="superscript"/>
        <sz val="9"/>
        <rFont val="Times New Roman"/>
        <family val="1"/>
        <charset val="238"/>
      </rPr>
      <t xml:space="preserve">                                                                                                                                                                                                                                                                                                                                                                                                           </t>
    </r>
    <r>
      <rPr>
        <i/>
        <vertAlign val="superscript"/>
        <sz val="9"/>
        <color indexed="63"/>
        <rFont val="Times New Roman"/>
        <family val="1"/>
        <charset val="238"/>
      </rPr>
      <t xml:space="preserve">      </t>
    </r>
    <r>
      <rPr>
        <i/>
        <sz val="9"/>
        <color theme="1" tint="0.34998626667073579"/>
        <rFont val="Arial"/>
        <family val="2"/>
        <charset val="238"/>
      </rPr>
      <t>Sold production of industry</t>
    </r>
    <r>
      <rPr>
        <i/>
        <vertAlign val="superscript"/>
        <sz val="9"/>
        <color theme="1" tint="0.34998626667073579"/>
        <rFont val="Arial"/>
        <family val="2"/>
        <charset val="238"/>
      </rPr>
      <t xml:space="preserve">a </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</si>
  <si>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 xml:space="preserve">  </t>
    </r>
    <r>
      <rPr>
        <i/>
        <sz val="9"/>
        <color theme="1" tint="0.34998626667073579"/>
        <rFont val="Arial"/>
        <family val="2"/>
        <charset val="238"/>
      </rPr>
      <t>corresponding period 
    of previous year = 100</t>
    </r>
    <r>
      <rPr>
        <sz val="9"/>
        <color theme="1" tint="0.34998626667073579"/>
        <rFont val="Arial"/>
        <family val="2"/>
        <charset val="238"/>
      </rPr>
      <t xml:space="preserve">  </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 xml:space="preserve"> previous period = 100 </t>
    </r>
  </si>
  <si>
    <r>
      <t xml:space="preserve">ogółem                                       </t>
    </r>
    <r>
      <rPr>
        <sz val="9"/>
        <color indexed="63"/>
        <rFont val="Arial"/>
        <family val="2"/>
        <charset val="238"/>
      </rPr>
      <t xml:space="preserve">   </t>
    </r>
    <r>
      <rPr>
        <i/>
        <sz val="9"/>
        <color theme="1" tint="0.34998626667073579"/>
        <rFont val="Arial"/>
        <family val="2"/>
        <charset val="238"/>
      </rPr>
      <t xml:space="preserve">total </t>
    </r>
  </si>
  <si>
    <r>
      <t xml:space="preserve">górnictwo i wydobywanie           </t>
    </r>
    <r>
      <rPr>
        <sz val="9"/>
        <color indexed="63"/>
        <rFont val="Arial"/>
        <family val="2"/>
        <charset val="238"/>
      </rPr>
      <t xml:space="preserve">  </t>
    </r>
    <r>
      <rPr>
        <i/>
        <sz val="9"/>
        <color theme="1" tint="0.34998626667073579"/>
        <rFont val="Arial"/>
        <family val="2"/>
        <charset val="238"/>
      </rPr>
      <t>mining and quarrying</t>
    </r>
  </si>
  <si>
    <r>
      <t>przetwórstwo przemysłowe</t>
    </r>
    <r>
      <rPr>
        <sz val="9"/>
        <color indexed="63"/>
        <rFont val="Arial"/>
        <family val="2"/>
        <charset val="238"/>
      </rPr>
      <t xml:space="preserve"> </t>
    </r>
    <r>
      <rPr>
        <i/>
        <sz val="9"/>
        <color theme="1" tint="0.34998626667073579"/>
        <rFont val="Arial"/>
        <family val="2"/>
        <charset val="238"/>
      </rPr>
      <t xml:space="preserve">manufacturing </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</si>
  <si>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sz val="9"/>
        <color indexed="63"/>
        <rFont val="Arial"/>
        <family val="2"/>
        <charset val="238"/>
      </rPr>
      <t xml:space="preserve"> </t>
    </r>
    <r>
      <rPr>
        <i/>
        <sz val="9"/>
        <color theme="1" tint="0.34998626667073579"/>
        <rFont val="Arial"/>
        <family val="2"/>
        <charset val="238"/>
      </rPr>
      <t xml:space="preserve">electricity, gas, steam                and air conditioning               supply </t>
    </r>
  </si>
  <si>
    <r>
      <t>dostawa wody; gospodarowanie ściekami i odpadami; rekultywacja</t>
    </r>
    <r>
      <rPr>
        <vertAlign val="superscript"/>
        <sz val="9"/>
        <rFont val="Arial"/>
        <family val="2"/>
        <charset val="238"/>
      </rPr>
      <t xml:space="preserve">∆                                             </t>
    </r>
    <r>
      <rPr>
        <vertAlign val="superscript"/>
        <sz val="9"/>
        <color indexed="63"/>
        <rFont val="Arial"/>
        <family val="2"/>
        <charset val="238"/>
      </rPr>
      <t xml:space="preserve">    </t>
    </r>
    <r>
      <rPr>
        <i/>
        <sz val="9"/>
        <color theme="1" tint="0.34998626667073579"/>
        <rFont val="Arial"/>
        <family val="2"/>
        <charset val="238"/>
      </rPr>
      <t xml:space="preserve">water supply; sewerage, waste management and remediation activities </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</si>
  <si>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corresponding period 
    of previous year = 100</t>
    </r>
    <r>
      <rPr>
        <sz val="9"/>
        <color theme="1" tint="0.34998626667073579"/>
        <rFont val="Arial"/>
        <family val="2"/>
        <charset val="238"/>
      </rPr>
      <t xml:space="preserve"> </t>
    </r>
    <r>
      <rPr>
        <sz val="9"/>
        <color indexed="63"/>
        <rFont val="Arial"/>
        <family val="2"/>
        <charset val="238"/>
      </rPr>
      <t xml:space="preserve">    </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t>
    </r>
    <r>
      <rPr>
        <i/>
        <sz val="9"/>
        <color theme="1" tint="0.34998626667073579"/>
        <rFont val="Arial"/>
        <family val="2"/>
        <charset val="238"/>
      </rPr>
      <t xml:space="preserve"> previous period = 100 </t>
    </r>
  </si>
  <si>
    <r>
      <t>Sprzedaż produkcji                          budowlano-montażowej</t>
    </r>
    <r>
      <rPr>
        <i/>
        <vertAlign val="superscript"/>
        <sz val="9"/>
        <rFont val="Arial"/>
        <family val="2"/>
        <charset val="238"/>
      </rPr>
      <t xml:space="preserve">ab         </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Sale of construction and assembly                production</t>
    </r>
    <r>
      <rPr>
        <i/>
        <vertAlign val="superscript"/>
        <sz val="9"/>
        <color theme="1" tint="0.34998626667073579"/>
        <rFont val="Arial"/>
        <family val="2"/>
        <charset val="238"/>
      </rPr>
      <t>ab</t>
    </r>
  </si>
  <si>
    <r>
      <t>Mieszkania oddane do użytkowania</t>
    </r>
    <r>
      <rPr>
        <i/>
        <vertAlign val="superscript"/>
        <sz val="9"/>
        <rFont val="Arial"/>
        <family val="2"/>
        <charset val="238"/>
      </rPr>
      <t>c</t>
    </r>
    <r>
      <rPr>
        <sz val="9"/>
        <rFont val="Arial"/>
        <family val="2"/>
        <charset val="238"/>
      </rPr>
      <t xml:space="preserve">                                 </t>
    </r>
    <r>
      <rPr>
        <sz val="9"/>
        <color indexed="63"/>
        <rFont val="Arial"/>
        <family val="2"/>
        <charset val="238"/>
      </rPr>
      <t xml:space="preserve">    </t>
    </r>
    <r>
      <rPr>
        <i/>
        <sz val="9"/>
        <color theme="1" tint="0.34998626667073579"/>
        <rFont val="Arial"/>
        <family val="2"/>
        <charset val="238"/>
      </rPr>
      <t>Dwellings completed</t>
    </r>
    <r>
      <rPr>
        <i/>
        <vertAlign val="superscript"/>
        <sz val="9"/>
        <color theme="1" tint="0.34998626667073579"/>
        <rFont val="Arial"/>
        <family val="2"/>
        <charset val="238"/>
      </rPr>
      <t>c</t>
    </r>
  </si>
  <si>
    <r>
      <t>Sprzedaż detaliczna towarów</t>
    </r>
    <r>
      <rPr>
        <i/>
        <vertAlign val="superscript"/>
        <sz val="9"/>
        <rFont val="Arial"/>
        <family val="2"/>
        <charset val="238"/>
      </rPr>
      <t xml:space="preserve">b                             </t>
    </r>
    <r>
      <rPr>
        <i/>
        <vertAlign val="superscript"/>
        <sz val="9"/>
        <color indexed="63"/>
        <rFont val="Arial"/>
        <family val="2"/>
        <charset val="238"/>
      </rPr>
      <t xml:space="preserve">    </t>
    </r>
    <r>
      <rPr>
        <i/>
        <sz val="9"/>
        <color theme="1" tint="0.34998626667073579"/>
        <rFont val="Arial"/>
        <family val="2"/>
        <charset val="238"/>
      </rPr>
      <t>Retail sales of goods</t>
    </r>
    <r>
      <rPr>
        <i/>
        <vertAlign val="superscript"/>
        <sz val="9"/>
        <color theme="1" tint="0.34998626667073579"/>
        <rFont val="Arial"/>
        <family val="2"/>
        <charset val="238"/>
      </rPr>
      <t>b</t>
    </r>
    <r>
      <rPr>
        <i/>
        <sz val="9"/>
        <color theme="1" tint="0.34998626667073579"/>
        <rFont val="Arial"/>
        <family val="2"/>
        <charset val="238"/>
      </rPr>
      <t xml:space="preserve"> </t>
    </r>
  </si>
  <si>
    <r>
      <t xml:space="preserve">ogółem
</t>
    </r>
    <r>
      <rPr>
        <i/>
        <sz val="9"/>
        <color theme="1" tint="0.34998626667073579"/>
        <rFont val="Arial"/>
        <family val="2"/>
        <charset val="238"/>
      </rPr>
      <t xml:space="preserve">total </t>
    </r>
  </si>
  <si>
    <r>
      <t>               POPULATION  AND  VITAL  STATISTICS</t>
    </r>
    <r>
      <rPr>
        <i/>
        <vertAlign val="superscript"/>
        <sz val="10"/>
        <color theme="1" tint="0.34998626667073579"/>
        <rFont val="Arial"/>
        <family val="2"/>
        <charset val="238"/>
      </rPr>
      <t xml:space="preserve">a </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</si>
  <si>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 xml:space="preserve">  </t>
    </r>
    <r>
      <rPr>
        <i/>
        <sz val="9"/>
        <color theme="1" tint="0.34998626667073579"/>
        <rFont val="Arial"/>
        <family val="2"/>
        <charset val="238"/>
      </rPr>
      <t xml:space="preserve">corresponding period 
   of previous year = 100   </t>
    </r>
    <r>
      <rPr>
        <sz val="9"/>
        <rFont val="Arial"/>
        <family val="2"/>
        <charset val="238"/>
      </rPr>
      <t xml:space="preserve">                   </t>
    </r>
  </si>
  <si>
    <r>
      <t>Population</t>
    </r>
    <r>
      <rPr>
        <i/>
        <vertAlign val="superscript"/>
        <sz val="9"/>
        <color theme="1" tint="0.34998626667073579"/>
        <rFont val="Arial"/>
        <family val="2"/>
        <charset val="238"/>
      </rPr>
      <t>b</t>
    </r>
  </si>
  <si>
    <r>
      <t xml:space="preserve">Małżeństwa </t>
    </r>
    <r>
      <rPr>
        <i/>
        <sz val="9"/>
        <color theme="1" tint="0.34998626667073579"/>
        <rFont val="Arial"/>
        <family val="2"/>
        <charset val="238"/>
      </rPr>
      <t xml:space="preserve">Marriages </t>
    </r>
  </si>
  <si>
    <r>
      <t>Przyrost naturalny</t>
    </r>
    <r>
      <rPr>
        <i/>
        <vertAlign val="superscript"/>
        <sz val="9"/>
        <rFont val="Arial"/>
        <family val="2"/>
        <charset val="238"/>
      </rPr>
      <t>c</t>
    </r>
    <r>
      <rPr>
        <sz val="9"/>
        <color indexed="63"/>
        <rFont val="Arial"/>
        <family val="2"/>
        <charset val="238"/>
      </rPr>
      <t xml:space="preserve"> </t>
    </r>
    <r>
      <rPr>
        <i/>
        <sz val="9"/>
        <color theme="1" tint="0.34998626667073579"/>
        <rFont val="Arial"/>
        <family val="2"/>
        <charset val="238"/>
      </rPr>
      <t>Natural               increase</t>
    </r>
    <r>
      <rPr>
        <i/>
        <vertAlign val="superscript"/>
        <sz val="9"/>
        <color theme="1" tint="0.34998626667073579"/>
        <rFont val="Arial"/>
        <family val="2"/>
        <charset val="238"/>
      </rPr>
      <t>c</t>
    </r>
  </si>
  <si>
    <r>
      <t>Małżeństwa</t>
    </r>
    <r>
      <rPr>
        <sz val="9"/>
        <color theme="1" tint="0.34998626667073579"/>
        <rFont val="Arial"/>
        <family val="2"/>
        <charset val="238"/>
      </rPr>
      <t xml:space="preserve"> </t>
    </r>
    <r>
      <rPr>
        <i/>
        <sz val="9"/>
        <color theme="1" tint="0.34998626667073579"/>
        <rFont val="Arial"/>
        <family val="2"/>
        <charset val="238"/>
      </rPr>
      <t xml:space="preserve">Marriages </t>
    </r>
  </si>
  <si>
    <r>
      <t xml:space="preserve">Urodzenia żywe           </t>
    </r>
    <r>
      <rPr>
        <sz val="9"/>
        <color theme="1" tint="0.34998626667073579"/>
        <rFont val="Arial"/>
        <family val="2"/>
        <charset val="238"/>
      </rPr>
      <t xml:space="preserve"> </t>
    </r>
    <r>
      <rPr>
        <i/>
        <sz val="9"/>
        <color theme="1" tint="0.34998626667073579"/>
        <rFont val="Arial"/>
        <family val="2"/>
        <charset val="238"/>
      </rPr>
      <t xml:space="preserve">Live births </t>
    </r>
  </si>
  <si>
    <r>
      <t xml:space="preserve">Zgony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 xml:space="preserve">Deaths </t>
    </r>
  </si>
  <si>
    <r>
      <t>Przyrost naturalny</t>
    </r>
    <r>
      <rPr>
        <i/>
        <vertAlign val="superscript"/>
        <sz val="9"/>
        <rFont val="Arial"/>
        <family val="2"/>
        <charset val="238"/>
      </rPr>
      <t>c</t>
    </r>
    <r>
      <rPr>
        <vertAlign val="superscript"/>
        <sz val="9"/>
        <color theme="1" tint="0.34998626667073579"/>
        <rFont val="Arial"/>
        <family val="2"/>
        <charset val="238"/>
      </rPr>
      <t xml:space="preserve"> </t>
    </r>
    <r>
      <rPr>
        <i/>
        <sz val="9"/>
        <color theme="1" tint="0.34998626667073579"/>
        <rFont val="Arial"/>
        <family val="2"/>
        <charset val="238"/>
      </rPr>
      <t>Natural               increase</t>
    </r>
    <r>
      <rPr>
        <i/>
        <vertAlign val="superscript"/>
        <sz val="9"/>
        <color theme="1" tint="0.34998626667073579"/>
        <rFont val="Arial"/>
        <family val="2"/>
        <charset val="238"/>
      </rPr>
      <t xml:space="preserve">c </t>
    </r>
  </si>
  <si>
    <r>
      <t xml:space="preserve">  a</t>
    </r>
    <r>
      <rPr>
        <i/>
        <sz val="8"/>
        <color theme="1" tint="0.34998626667073579"/>
        <rFont val="Times New Roman"/>
        <family val="1"/>
        <charset val="238"/>
      </rPr>
      <t xml:space="preserve"> </t>
    </r>
    <r>
      <rPr>
        <i/>
        <sz val="8"/>
        <color theme="1" tint="0.34998626667073579"/>
        <rFont val="Arial"/>
        <family val="2"/>
        <charset val="238"/>
      </rPr>
      <t>See methodological notes item 1.  b End of period.  c The difference between the number of live births and deaths in a given period.  d Children under the age of 1.  e Per 1000 live births.</t>
    </r>
    <r>
      <rPr>
        <sz val="8"/>
        <color theme="1" tint="0.34998626667073579"/>
        <rFont val="Arial"/>
        <family val="2"/>
        <charset val="238"/>
      </rPr>
      <t xml:space="preserve"> </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</si>
  <si>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indexed="63"/>
        <rFont val="Arial"/>
        <family val="2"/>
        <charset val="238"/>
      </rPr>
      <t xml:space="preserve"> </t>
    </r>
    <r>
      <rPr>
        <i/>
        <sz val="9"/>
        <color indexed="63"/>
        <rFont val="Arial"/>
        <family val="2"/>
        <charset val="238"/>
      </rPr>
      <t xml:space="preserve"> </t>
    </r>
    <r>
      <rPr>
        <i/>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t>
    </r>
    <r>
      <rPr>
        <i/>
        <sz val="9"/>
        <color indexed="63"/>
        <rFont val="Arial"/>
        <family val="2"/>
        <charset val="238"/>
      </rPr>
      <t>previous period = 100</t>
    </r>
  </si>
  <si>
    <r>
      <t xml:space="preserve">Ogółem
</t>
    </r>
    <r>
      <rPr>
        <i/>
        <sz val="9"/>
        <color theme="1" tint="0.34998626667073579"/>
        <rFont val="Arial"/>
        <family val="2"/>
        <charset val="238"/>
      </rPr>
      <t>Grand total</t>
    </r>
  </si>
  <si>
    <r>
      <t xml:space="preserve">razem
</t>
    </r>
    <r>
      <rPr>
        <i/>
        <sz val="9"/>
        <color theme="1" tint="0.34998626667073579"/>
        <rFont val="Arial"/>
        <family val="2"/>
        <charset val="238"/>
      </rPr>
      <t>total</t>
    </r>
  </si>
  <si>
    <r>
      <t xml:space="preserve">górnictwo
i wydobywanie
</t>
    </r>
    <r>
      <rPr>
        <i/>
        <sz val="9"/>
        <color theme="1" tint="0.34998626667073579"/>
        <rFont val="Arial"/>
        <family val="2"/>
        <charset val="238"/>
      </rPr>
      <t>mining and
quarrying</t>
    </r>
  </si>
  <si>
    <r>
      <t xml:space="preserve">przetwórstwo przemysłowe  </t>
    </r>
    <r>
      <rPr>
        <sz val="9"/>
        <color theme="1" tint="0.34998626667073579"/>
        <rFont val="Arial"/>
        <family val="2"/>
        <charset val="238"/>
      </rPr>
      <t xml:space="preserve"> </t>
    </r>
    <r>
      <rPr>
        <i/>
        <sz val="9"/>
        <color theme="1" tint="0.34998626667073579"/>
        <rFont val="Arial"/>
        <family val="2"/>
        <charset val="238"/>
      </rPr>
      <t>manufacturing</t>
    </r>
  </si>
  <si>
    <r>
      <t>przemysł</t>
    </r>
    <r>
      <rPr>
        <i/>
        <vertAlign val="superscript"/>
        <sz val="9"/>
        <rFont val="Arial"/>
        <family val="2"/>
        <charset val="238"/>
      </rPr>
      <t>a</t>
    </r>
    <r>
      <rPr>
        <sz val="9"/>
        <rFont val="Arial"/>
        <family val="2"/>
        <charset val="238"/>
      </rPr>
      <t xml:space="preserve">   </t>
    </r>
    <r>
      <rPr>
        <sz val="9"/>
        <color theme="1" tint="0.34998626667073579"/>
        <rFont val="Arial"/>
        <family val="2"/>
        <charset val="238"/>
      </rPr>
      <t xml:space="preserve">   </t>
    </r>
    <r>
      <rPr>
        <i/>
        <sz val="9"/>
        <color indexed="63"/>
        <rFont val="Arial"/>
        <family val="2"/>
        <charset val="238"/>
      </rPr>
      <t>industry</t>
    </r>
    <r>
      <rPr>
        <i/>
        <vertAlign val="superscript"/>
        <sz val="9"/>
        <color theme="1" tint="0.34998626667073579"/>
        <rFont val="Arial"/>
        <family val="2"/>
        <charset val="238"/>
      </rPr>
      <t>a</t>
    </r>
  </si>
  <si>
    <r>
      <t>produkcja artykułów spożywczych</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manufacture of food products</t>
    </r>
  </si>
  <si>
    <r>
      <t xml:space="preserve">produkcja wyrobów tekstylnych </t>
    </r>
    <r>
      <rPr>
        <sz val="9"/>
        <color theme="1" tint="0.34998626667073579"/>
        <rFont val="Arial"/>
        <family val="2"/>
        <charset val="238"/>
      </rPr>
      <t xml:space="preserve"> </t>
    </r>
    <r>
      <rPr>
        <i/>
        <sz val="9"/>
        <color theme="1" tint="0.34998626667073579"/>
        <rFont val="Arial"/>
        <family val="2"/>
        <charset val="238"/>
      </rPr>
      <t>manufacture of textiles</t>
    </r>
  </si>
  <si>
    <r>
      <t xml:space="preserve">produkcja
odzieży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manufacture of wearing apparel</t>
    </r>
  </si>
  <si>
    <r>
      <t>produkcja wyrobów 
z drewna, korka, słomy i wikliny</t>
    </r>
    <r>
      <rPr>
        <vertAlign val="superscript"/>
        <sz val="9"/>
        <rFont val="Arial"/>
        <family val="2"/>
        <charset val="238"/>
      </rPr>
      <t>∆</t>
    </r>
    <r>
      <rPr>
        <sz val="9"/>
        <rFont val="Arial"/>
        <family val="2"/>
        <charset val="238"/>
      </rPr>
      <t xml:space="preserve">       </t>
    </r>
    <r>
      <rPr>
        <i/>
        <sz val="9"/>
        <color theme="1" tint="0.34998626667073579"/>
        <rFont val="Arial"/>
        <family val="2"/>
        <charset val="238"/>
      </rPr>
      <t>manufacture of products of wood, cork, straw and wicker</t>
    </r>
    <r>
      <rPr>
        <i/>
        <vertAlign val="superscript"/>
        <sz val="9"/>
        <color theme="1" tint="0.34998626667073579"/>
        <rFont val="Arial"/>
        <family val="2"/>
        <charset val="238"/>
      </rPr>
      <t>∆</t>
    </r>
  </si>
  <si>
    <r>
      <t xml:space="preserve">produkcja papieru 
i wyrobów 
z papieru      </t>
    </r>
    <r>
      <rPr>
        <sz val="9"/>
        <color theme="1" tint="0.34998626667073579"/>
        <rFont val="Arial"/>
        <family val="2"/>
        <charset val="238"/>
      </rPr>
      <t xml:space="preserve"> </t>
    </r>
    <r>
      <rPr>
        <i/>
        <sz val="9"/>
        <color theme="1" tint="0.34998626667073579"/>
        <rFont val="Arial"/>
        <family val="2"/>
        <charset val="238"/>
      </rPr>
      <t xml:space="preserve"> manufacture of paper and paper products</t>
    </r>
  </si>
  <si>
    <r>
      <t xml:space="preserve">w tysiącach  </t>
    </r>
    <r>
      <rPr>
        <sz val="9"/>
        <color theme="1" tint="0.34998626667073579"/>
        <rFont val="Arial"/>
        <family val="2"/>
        <charset val="238"/>
      </rPr>
      <t xml:space="preserve"> </t>
    </r>
    <r>
      <rPr>
        <i/>
        <sz val="9"/>
        <color theme="1" tint="0.34998626667073579"/>
        <rFont val="Arial"/>
        <family val="2"/>
        <charset val="238"/>
      </rPr>
      <t>in thousand</t>
    </r>
  </si>
  <si>
    <r>
      <t>przemysł</t>
    </r>
    <r>
      <rPr>
        <i/>
        <vertAlign val="superscript"/>
        <sz val="9"/>
        <rFont val="Arial"/>
        <family val="2"/>
        <charset val="238"/>
      </rPr>
      <t>a</t>
    </r>
    <r>
      <rPr>
        <sz val="9"/>
        <rFont val="Arial"/>
        <family val="2"/>
        <charset val="238"/>
      </rPr>
      <t xml:space="preserve"> (dok.)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industry</t>
    </r>
    <r>
      <rPr>
        <i/>
        <vertAlign val="superscript"/>
        <sz val="9"/>
        <color theme="1" tint="0.34998626667073579"/>
        <rFont val="Arial"/>
        <family val="2"/>
        <charset val="238"/>
      </rPr>
      <t>a</t>
    </r>
    <r>
      <rPr>
        <i/>
        <sz val="9"/>
        <color theme="1" tint="0.34998626667073579"/>
        <rFont val="Arial"/>
        <family val="2"/>
        <charset val="238"/>
      </rPr>
      <t xml:space="preserve"> (cont.)</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</si>
  <si>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indexed="63"/>
        <rFont val="Arial"/>
        <family val="2"/>
        <charset val="238"/>
      </rPr>
      <t xml:space="preserve"> </t>
    </r>
    <r>
      <rPr>
        <i/>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t>
    </r>
    <r>
      <rPr>
        <i/>
        <sz val="9"/>
        <color theme="1" tint="0.34998626667073579"/>
        <rFont val="Arial"/>
        <family val="2"/>
        <charset val="238"/>
      </rPr>
      <t xml:space="preserve">   previous period = 10</t>
    </r>
    <r>
      <rPr>
        <i/>
        <sz val="9"/>
        <color indexed="63"/>
        <rFont val="Arial"/>
        <family val="2"/>
        <charset val="238"/>
      </rPr>
      <t>0</t>
    </r>
  </si>
  <si>
    <r>
      <t xml:space="preserve">produkcja wyrobów z gumy 
i tworzyw sztucznych          </t>
    </r>
    <r>
      <rPr>
        <sz val="9"/>
        <color indexed="63"/>
        <rFont val="Arial"/>
        <family val="2"/>
        <charset val="238"/>
      </rPr>
      <t xml:space="preserve"> </t>
    </r>
    <r>
      <rPr>
        <i/>
        <sz val="9"/>
        <color theme="1" tint="0.34998626667073579"/>
        <rFont val="Arial"/>
        <family val="2"/>
        <charset val="238"/>
      </rPr>
      <t>manufacture of rubber and plastic products</t>
    </r>
  </si>
  <si>
    <r>
      <t xml:space="preserve">produkcja wyrobów 
z pozostałych mineralnych surowców niemetalicznych           </t>
    </r>
    <r>
      <rPr>
        <sz val="9"/>
        <color indexed="63"/>
        <rFont val="Arial"/>
        <family val="2"/>
        <charset val="238"/>
      </rPr>
      <t xml:space="preserve"> </t>
    </r>
    <r>
      <rPr>
        <i/>
        <sz val="9"/>
        <color theme="1" tint="0.34998626667073579"/>
        <rFont val="Arial"/>
        <family val="2"/>
        <charset val="238"/>
      </rPr>
      <t>manufacture of other non-metallic mineral products</t>
    </r>
  </si>
  <si>
    <r>
      <t xml:space="preserve">produkcja metali      </t>
    </r>
    <r>
      <rPr>
        <sz val="9"/>
        <color indexed="63"/>
        <rFont val="Arial"/>
        <family val="2"/>
        <charset val="238"/>
      </rPr>
      <t xml:space="preserve">   </t>
    </r>
    <r>
      <rPr>
        <i/>
        <sz val="9"/>
        <color theme="1" tint="0.34998626667073579"/>
        <rFont val="Arial"/>
        <family val="2"/>
        <charset val="238"/>
      </rPr>
      <t>manufacture of basic metals</t>
    </r>
  </si>
  <si>
    <r>
      <t>produkcja wyrobów z metali</t>
    </r>
    <r>
      <rPr>
        <vertAlign val="superscript"/>
        <sz val="9"/>
        <rFont val="Arial"/>
        <family val="2"/>
        <charset val="238"/>
      </rPr>
      <t>∆</t>
    </r>
    <r>
      <rPr>
        <sz val="9"/>
        <rFont val="Arial"/>
        <family val="2"/>
        <charset val="238"/>
      </rPr>
      <t xml:space="preserve">       </t>
    </r>
    <r>
      <rPr>
        <i/>
        <sz val="9"/>
        <color theme="1" tint="0.34998626667073579"/>
        <rFont val="Arial"/>
        <family val="2"/>
        <charset val="238"/>
      </rPr>
      <t>manufacture of metal products</t>
    </r>
    <r>
      <rPr>
        <i/>
        <vertAlign val="superscript"/>
        <sz val="9"/>
        <color theme="1" tint="0.34998626667073579"/>
        <rFont val="Arial"/>
        <family val="2"/>
        <charset val="238"/>
      </rPr>
      <t>∆</t>
    </r>
  </si>
  <si>
    <r>
      <t xml:space="preserve">produkcja komputerów, wyrobów elektronicznych 
i  optycznych            </t>
    </r>
    <r>
      <rPr>
        <sz val="9"/>
        <color indexed="63"/>
        <rFont val="Arial"/>
        <family val="2"/>
        <charset val="238"/>
      </rPr>
      <t xml:space="preserve">  </t>
    </r>
    <r>
      <rPr>
        <i/>
        <sz val="9"/>
        <color theme="1" tint="0.34998626667073579"/>
        <rFont val="Arial"/>
        <family val="2"/>
        <charset val="238"/>
      </rPr>
      <t>manufacture of computer, electronic and optical products</t>
    </r>
  </si>
  <si>
    <r>
      <t xml:space="preserve">produkcja urządzeń elektry-          cznych           </t>
    </r>
    <r>
      <rPr>
        <i/>
        <sz val="9"/>
        <color theme="1" tint="0.34998626667073579"/>
        <rFont val="Arial"/>
        <family val="2"/>
        <charset val="238"/>
      </rPr>
      <t>manufacture of electrical equipment</t>
    </r>
  </si>
  <si>
    <r>
      <t>produkcja maszyn i urządzeń</t>
    </r>
    <r>
      <rPr>
        <vertAlign val="superscript"/>
        <sz val="9"/>
        <rFont val="Arial"/>
        <family val="2"/>
        <charset val="238"/>
      </rPr>
      <t>∆</t>
    </r>
    <r>
      <rPr>
        <sz val="9"/>
        <rFont val="Arial"/>
        <family val="2"/>
        <charset val="238"/>
      </rPr>
      <t xml:space="preserve">         </t>
    </r>
    <r>
      <rPr>
        <sz val="9"/>
        <color indexed="63"/>
        <rFont val="Arial"/>
        <family val="2"/>
        <charset val="238"/>
      </rPr>
      <t xml:space="preserve"> </t>
    </r>
    <r>
      <rPr>
        <i/>
        <sz val="9"/>
        <color theme="1" tint="0.34998626667073579"/>
        <rFont val="Arial"/>
        <family val="2"/>
        <charset val="238"/>
      </rPr>
      <t>manufacture of machinery and equipment n.e.c.</t>
    </r>
  </si>
  <si>
    <r>
      <t>wytwarzanie
i zaopatrywanie
w energię
elektryczną,
gaz, parę wodną
i gorącą wodę</t>
    </r>
    <r>
      <rPr>
        <i/>
        <vertAlign val="superscript"/>
        <sz val="9"/>
        <rFont val="Arial"/>
        <family val="2"/>
        <charset val="238"/>
      </rPr>
      <t xml:space="preserve">∆
</t>
    </r>
    <r>
      <rPr>
        <i/>
        <sz val="9"/>
        <color theme="1" tint="0.34998626667073579"/>
        <rFont val="Arial"/>
        <family val="2"/>
        <charset val="238"/>
      </rPr>
      <t>electricity, gas,
steam and air
conditioning
supply</t>
    </r>
  </si>
  <si>
    <r>
      <t>dostawa wody; gospodarowanie ściekami 
i odpadami; rekultywacja</t>
    </r>
    <r>
      <rPr>
        <vertAlign val="superscript"/>
        <sz val="9"/>
        <rFont val="Arial"/>
        <family val="2"/>
        <charset val="238"/>
      </rPr>
      <t xml:space="preserve">∆ </t>
    </r>
    <r>
      <rPr>
        <sz val="9"/>
        <rFont val="Arial"/>
        <family val="2"/>
        <charset val="238"/>
      </rPr>
      <t xml:space="preserve">       </t>
    </r>
    <r>
      <rPr>
        <i/>
        <sz val="9"/>
        <color indexed="63"/>
        <rFont val="Arial"/>
        <family val="2"/>
        <charset val="238"/>
      </rPr>
      <t xml:space="preserve"> </t>
    </r>
    <r>
      <rPr>
        <i/>
        <sz val="9"/>
        <color theme="1" tint="0.34998626667073579"/>
        <rFont val="Arial"/>
        <family val="2"/>
        <charset val="238"/>
      </rPr>
      <t>water supply; sewerage, waste management and remediation activities</t>
    </r>
  </si>
  <si>
    <r>
      <t xml:space="preserve">budownictwo          
</t>
    </r>
    <r>
      <rPr>
        <i/>
        <sz val="9"/>
        <color theme="1" tint="0.34998626667073579"/>
        <rFont val="Arial"/>
        <family val="2"/>
        <charset val="238"/>
      </rPr>
      <t>construction</t>
    </r>
  </si>
  <si>
    <r>
      <t>handel; naprawa pojazdów samochodowych</t>
    </r>
    <r>
      <rPr>
        <vertAlign val="superscript"/>
        <sz val="9"/>
        <rFont val="Arial"/>
        <family val="2"/>
        <charset val="238"/>
      </rPr>
      <t xml:space="preserve">∆ </t>
    </r>
    <r>
      <rPr>
        <sz val="9"/>
        <rFont val="Arial"/>
        <family val="2"/>
        <charset val="238"/>
      </rPr>
      <t xml:space="preserve">                      </t>
    </r>
    <r>
      <rPr>
        <i/>
        <sz val="9"/>
        <rFont val="Arial"/>
        <family val="2"/>
        <charset val="238"/>
      </rPr>
      <t xml:space="preserve">   
</t>
    </r>
    <r>
      <rPr>
        <i/>
        <sz val="9"/>
        <color theme="1" tint="0.34998626667073579"/>
        <rFont val="Arial"/>
        <family val="2"/>
        <charset val="238"/>
      </rPr>
      <t>trade; repair of motor vehicles</t>
    </r>
    <r>
      <rPr>
        <i/>
        <vertAlign val="superscript"/>
        <sz val="9"/>
        <color theme="1" tint="0.34998626667073579"/>
        <rFont val="Arial"/>
        <family val="2"/>
        <charset val="238"/>
      </rPr>
      <t>∆</t>
    </r>
    <r>
      <rPr>
        <i/>
        <sz val="9"/>
        <color theme="1" tint="0.34998626667073579"/>
        <rFont val="Arial"/>
        <family val="2"/>
        <charset val="238"/>
      </rPr>
      <t xml:space="preserve">  </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</si>
  <si>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 xml:space="preserve"> </t>
    </r>
    <r>
      <rPr>
        <i/>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indexed="63"/>
        <rFont val="Arial"/>
        <family val="2"/>
        <charset val="238"/>
      </rPr>
      <t xml:space="preserve"> </t>
    </r>
    <r>
      <rPr>
        <i/>
        <sz val="9"/>
        <color indexed="63"/>
        <rFont val="Arial"/>
        <family val="2"/>
        <charset val="238"/>
      </rPr>
      <t xml:space="preserve"> </t>
    </r>
    <r>
      <rPr>
        <i/>
        <sz val="9"/>
        <color theme="1" tint="0.34998626667073579"/>
        <rFont val="Arial"/>
        <family val="2"/>
        <charset val="238"/>
      </rPr>
      <t xml:space="preserve">  previous period = 100</t>
    </r>
  </si>
  <si>
    <r>
      <t xml:space="preserve">razem                   </t>
    </r>
    <r>
      <rPr>
        <sz val="9"/>
        <color theme="1" tint="0.34998626667073579"/>
        <rFont val="Arial"/>
        <family val="2"/>
        <charset val="238"/>
      </rPr>
      <t xml:space="preserve">   </t>
    </r>
    <r>
      <rPr>
        <i/>
        <sz val="9"/>
        <color theme="1" tint="0.34998626667073579"/>
        <rFont val="Arial"/>
        <family val="2"/>
        <charset val="238"/>
      </rPr>
      <t xml:space="preserve">  total</t>
    </r>
  </si>
  <si>
    <r>
      <t>budowa budynków</t>
    </r>
    <r>
      <rPr>
        <vertAlign val="superscript"/>
        <sz val="9"/>
        <rFont val="Arial"/>
        <family val="2"/>
        <charset val="238"/>
      </rPr>
      <t>∆</t>
    </r>
    <r>
      <rPr>
        <sz val="9"/>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construction of buildings</t>
    </r>
  </si>
  <si>
    <r>
      <t>budowa obiektów inżynierii lądowej 
i wodnej</t>
    </r>
    <r>
      <rPr>
        <vertAlign val="superscript"/>
        <sz val="9"/>
        <rFont val="Arial"/>
        <family val="2"/>
        <charset val="238"/>
      </rPr>
      <t>∆</t>
    </r>
    <r>
      <rPr>
        <sz val="9"/>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civil engineering</t>
    </r>
  </si>
  <si>
    <r>
      <t>roboty budowlane specjalistyczne</t>
    </r>
    <r>
      <rPr>
        <sz val="9"/>
        <color theme="1" tint="0.34998626667073579"/>
        <rFont val="Arial"/>
        <family val="2"/>
        <charset val="238"/>
      </rPr>
      <t xml:space="preserve">  </t>
    </r>
    <r>
      <rPr>
        <i/>
        <sz val="9"/>
        <color theme="1" tint="0.34998626667073579"/>
        <rFont val="Arial"/>
        <family val="2"/>
        <charset val="238"/>
      </rPr>
      <t>specialised construction activities</t>
    </r>
    <r>
      <rPr>
        <sz val="9"/>
        <color theme="1" tint="0.34998626667073579"/>
        <rFont val="Arial"/>
        <family val="2"/>
        <charset val="238"/>
      </rPr>
      <t xml:space="preserve"> </t>
    </r>
  </si>
  <si>
    <r>
      <t xml:space="preserve">razem             </t>
    </r>
    <r>
      <rPr>
        <sz val="9"/>
        <color indexed="63"/>
        <rFont val="Arial"/>
        <family val="2"/>
        <charset val="238"/>
      </rPr>
      <t xml:space="preserve">    </t>
    </r>
    <r>
      <rPr>
        <i/>
        <sz val="9"/>
        <color theme="1" tint="0.34998626667073579"/>
        <rFont val="Arial"/>
        <family val="2"/>
        <charset val="238"/>
      </rPr>
      <t>total</t>
    </r>
  </si>
  <si>
    <r>
      <t>handel hurtowy 
i detaliczny pojazdami samochodowymi oraz ich naprawa</t>
    </r>
    <r>
      <rPr>
        <vertAlign val="superscript"/>
        <sz val="9"/>
        <rFont val="Arial"/>
        <family val="2"/>
        <charset val="238"/>
      </rPr>
      <t>∆</t>
    </r>
    <r>
      <rPr>
        <sz val="9"/>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wholesale and retail trade and repair of motor vehicles and motorcycles</t>
    </r>
  </si>
  <si>
    <r>
      <t>handel hurtowy</t>
    </r>
    <r>
      <rPr>
        <vertAlign val="superscript"/>
        <sz val="9"/>
        <rFont val="Arial"/>
        <family val="2"/>
        <charset val="238"/>
      </rPr>
      <t>∆</t>
    </r>
    <r>
      <rPr>
        <sz val="9"/>
        <rFont val="Arial"/>
        <family val="2"/>
        <charset val="238"/>
      </rPr>
      <t xml:space="preserve">           </t>
    </r>
    <r>
      <rPr>
        <sz val="9"/>
        <color indexed="63"/>
        <rFont val="Arial"/>
        <family val="2"/>
        <charset val="238"/>
      </rPr>
      <t xml:space="preserve">   </t>
    </r>
    <r>
      <rPr>
        <i/>
        <sz val="9"/>
        <color theme="1" tint="0.34998626667073579"/>
        <rFont val="Arial"/>
        <family val="2"/>
        <charset val="238"/>
      </rPr>
      <t>wholesale trade</t>
    </r>
    <r>
      <rPr>
        <i/>
        <vertAlign val="superscript"/>
        <sz val="9"/>
        <color theme="1" tint="0.34998626667073579"/>
        <rFont val="Arial"/>
        <family val="2"/>
        <charset val="238"/>
      </rPr>
      <t>∆</t>
    </r>
  </si>
  <si>
    <r>
      <t>handel detaliczny</t>
    </r>
    <r>
      <rPr>
        <vertAlign val="superscript"/>
        <sz val="9"/>
        <rFont val="Arial"/>
        <family val="2"/>
        <charset val="238"/>
      </rPr>
      <t>∆</t>
    </r>
    <r>
      <rPr>
        <sz val="9"/>
        <rFont val="Arial"/>
        <family val="2"/>
        <charset val="238"/>
      </rPr>
      <t xml:space="preserve">    </t>
    </r>
    <r>
      <rPr>
        <sz val="9"/>
        <color indexed="63"/>
        <rFont val="Arial"/>
        <family val="2"/>
        <charset val="238"/>
      </rPr>
      <t xml:space="preserve">    </t>
    </r>
    <r>
      <rPr>
        <i/>
        <sz val="9"/>
        <color theme="1" tint="0.34998626667073579"/>
        <rFont val="Arial"/>
        <family val="2"/>
        <charset val="238"/>
      </rPr>
      <t>retail trade</t>
    </r>
    <r>
      <rPr>
        <i/>
        <vertAlign val="superscript"/>
        <sz val="9"/>
        <color theme="1" tint="0.34998626667073579"/>
        <rFont val="Arial"/>
        <family val="2"/>
        <charset val="238"/>
      </rPr>
      <t>∆</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</si>
  <si>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color indexed="63"/>
        <rFont val="Arial"/>
        <family val="2"/>
        <charset val="238"/>
      </rPr>
      <t xml:space="preserve"> </t>
    </r>
    <r>
      <rPr>
        <i/>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previous period = 100</t>
    </r>
  </si>
  <si>
    <r>
      <t xml:space="preserve">transport i gospodarka magazynowa                             </t>
    </r>
    <r>
      <rPr>
        <sz val="9"/>
        <color indexed="63"/>
        <rFont val="Arial"/>
        <family val="2"/>
        <charset val="238"/>
      </rPr>
      <t xml:space="preserve"> </t>
    </r>
    <r>
      <rPr>
        <i/>
        <sz val="9"/>
        <color theme="1" tint="0.34998626667073579"/>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</si>
  <si>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sz val="9"/>
        <color indexed="63"/>
        <rFont val="Arial"/>
        <family val="2"/>
        <charset val="238"/>
      </rPr>
      <t xml:space="preserve"> </t>
    </r>
    <r>
      <rPr>
        <i/>
        <sz val="9"/>
        <color indexed="63"/>
        <rFont val="Arial"/>
        <family val="2"/>
        <charset val="238"/>
      </rPr>
      <t xml:space="preserve"> </t>
    </r>
    <r>
      <rPr>
        <i/>
        <sz val="9"/>
        <color theme="1" tint="0.34998626667073579"/>
        <rFont val="Arial"/>
        <family val="2"/>
        <charset val="238"/>
      </rPr>
      <t>accommodation 
and catering</t>
    </r>
    <r>
      <rPr>
        <i/>
        <vertAlign val="superscript"/>
        <sz val="9"/>
        <color theme="1" tint="0.34998626667073579"/>
        <rFont val="Arial"/>
        <family val="2"/>
        <charset val="238"/>
      </rPr>
      <t>∆</t>
    </r>
  </si>
  <si>
    <r>
      <t xml:space="preserve">informacja i komunikacja            
</t>
    </r>
    <r>
      <rPr>
        <i/>
        <sz val="9"/>
        <color theme="1" tint="0.34998626667073579"/>
        <rFont val="Arial"/>
        <family val="2"/>
        <charset val="238"/>
      </rPr>
      <t>information and communication</t>
    </r>
  </si>
  <si>
    <r>
      <t>obsługa rynku             nieruchomości</t>
    </r>
    <r>
      <rPr>
        <vertAlign val="superscript"/>
        <sz val="9"/>
        <rFont val="Arial"/>
        <family val="2"/>
        <charset val="238"/>
      </rPr>
      <t>∆</t>
    </r>
    <r>
      <rPr>
        <sz val="9"/>
        <rFont val="Arial"/>
        <family val="2"/>
        <charset val="238"/>
      </rPr>
      <t xml:space="preserve">          
</t>
    </r>
    <r>
      <rPr>
        <i/>
        <sz val="9"/>
        <color theme="1" tint="0.34998626667073579"/>
        <rFont val="Arial"/>
        <family val="2"/>
        <charset val="238"/>
      </rPr>
      <t>real estate
activities</t>
    </r>
  </si>
  <si>
    <r>
      <t>administrowanie i działalność wspierająca</t>
    </r>
    <r>
      <rPr>
        <vertAlign val="superscript"/>
        <sz val="9"/>
        <rFont val="Arial"/>
        <family val="2"/>
        <charset val="238"/>
      </rPr>
      <t xml:space="preserve">∆ </t>
    </r>
    <r>
      <rPr>
        <sz val="9"/>
        <rFont val="Arial"/>
        <family val="2"/>
        <charset val="238"/>
      </rPr>
      <t xml:space="preserve">     
</t>
    </r>
    <r>
      <rPr>
        <i/>
        <sz val="9"/>
        <color theme="1" tint="0.34998626667073579"/>
        <rFont val="Arial"/>
        <family val="2"/>
        <charset val="238"/>
      </rPr>
      <t>administrative and support service activities</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</si>
  <si>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indexed="63"/>
        <rFont val="Arial"/>
        <family val="2"/>
        <charset val="238"/>
      </rPr>
      <t xml:space="preserve"> </t>
    </r>
    <r>
      <rPr>
        <i/>
        <sz val="9"/>
        <color indexed="63"/>
        <rFont val="Arial"/>
        <family val="2"/>
        <charset val="238"/>
      </rPr>
      <t xml:space="preserve"> </t>
    </r>
    <r>
      <rPr>
        <i/>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t>
    </r>
    <r>
      <rPr>
        <i/>
        <sz val="9"/>
        <color theme="1" tint="0.34998626667073579"/>
        <rFont val="Arial"/>
        <family val="2"/>
        <charset val="238"/>
      </rPr>
      <t>previous period = 100</t>
    </r>
  </si>
  <si>
    <r>
      <t>przemysł</t>
    </r>
    <r>
      <rPr>
        <i/>
        <vertAlign val="superscript"/>
        <sz val="9"/>
        <rFont val="Arial"/>
        <family val="2"/>
        <charset val="238"/>
      </rPr>
      <t>a</t>
    </r>
    <r>
      <rPr>
        <vertAlign val="superscript"/>
        <sz val="9"/>
        <color indexed="63"/>
        <rFont val="Arial"/>
        <family val="2"/>
        <charset val="238"/>
      </rPr>
      <t xml:space="preserve">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industry</t>
    </r>
    <r>
      <rPr>
        <i/>
        <vertAlign val="superscript"/>
        <sz val="9"/>
        <color theme="1" tint="0.34998626667073579"/>
        <rFont val="Arial"/>
        <family val="2"/>
        <charset val="238"/>
      </rPr>
      <t>a</t>
    </r>
  </si>
  <si>
    <r>
      <t xml:space="preserve">przetwórstwo przemysłowe  </t>
    </r>
    <r>
      <rPr>
        <sz val="9"/>
        <color indexed="63"/>
        <rFont val="Arial"/>
        <family val="2"/>
        <charset val="238"/>
      </rPr>
      <t xml:space="preserve"> </t>
    </r>
    <r>
      <rPr>
        <i/>
        <sz val="9"/>
        <color theme="1" tint="0.34998626667073579"/>
        <rFont val="Arial"/>
        <family val="2"/>
        <charset val="238"/>
      </rPr>
      <t>manufacturing</t>
    </r>
  </si>
  <si>
    <r>
      <t>wytwarzanie 
i zaopatrywanie 
w energię elektryczną, gaz, parę wodną 
i gorącą wodę</t>
    </r>
    <r>
      <rPr>
        <i/>
        <vertAlign val="superscript"/>
        <sz val="9"/>
        <rFont val="Arial"/>
        <family val="2"/>
        <charset val="238"/>
      </rPr>
      <t>∆</t>
    </r>
    <r>
      <rPr>
        <sz val="9"/>
        <rFont val="Arial"/>
        <family val="2"/>
        <charset val="238"/>
      </rPr>
      <t xml:space="preserve">
</t>
    </r>
    <r>
      <rPr>
        <i/>
        <sz val="9"/>
        <color theme="1" tint="0.34998626667073579"/>
        <rFont val="Arial"/>
        <family val="2"/>
        <charset val="238"/>
      </rPr>
      <t>electricity, gas,
steam and air
conditioning supply</t>
    </r>
  </si>
  <si>
    <r>
      <t>dostawa wody; gospodarowanie
ściekami i odpadami;
 rekultywacja</t>
    </r>
    <r>
      <rPr>
        <i/>
        <vertAlign val="superscript"/>
        <sz val="9"/>
        <rFont val="Arial"/>
        <family val="2"/>
        <charset val="238"/>
      </rPr>
      <t>∆</t>
    </r>
    <r>
      <rPr>
        <sz val="9"/>
        <rFont val="Arial"/>
        <family val="2"/>
        <charset val="238"/>
      </rPr>
      <t xml:space="preserve">
</t>
    </r>
    <r>
      <rPr>
        <i/>
        <sz val="9"/>
        <color theme="1" tint="0.34998626667073579"/>
        <rFont val="Arial"/>
        <family val="2"/>
        <charset val="238"/>
      </rPr>
      <t>water supply; sewerage, waste  management and remediation activities</t>
    </r>
  </si>
  <si>
    <r>
      <t xml:space="preserve">budownictwo    
</t>
    </r>
    <r>
      <rPr>
        <i/>
        <sz val="9"/>
        <color theme="1" tint="0.34998626667073579"/>
        <rFont val="Arial"/>
        <family val="2"/>
        <charset val="238"/>
      </rPr>
      <t>construction</t>
    </r>
  </si>
  <si>
    <r>
      <t xml:space="preserve"> </t>
    </r>
    <r>
      <rPr>
        <i/>
        <sz val="8"/>
        <rFont val="Arial"/>
        <family val="2"/>
        <charset val="238"/>
      </rPr>
      <t xml:space="preserve"> a</t>
    </r>
    <r>
      <rPr>
        <sz val="8"/>
        <rFont val="Arial"/>
        <family val="2"/>
        <charset val="238"/>
      </rPr>
      <t xml:space="preserve">  Patrz uwagi ogólne pkt 11.       </t>
    </r>
    <r>
      <rPr>
        <sz val="8"/>
        <color indexed="63"/>
        <rFont val="Arial"/>
        <family val="2"/>
        <charset val="238"/>
      </rPr>
      <t xml:space="preserve"> </t>
    </r>
    <r>
      <rPr>
        <sz val="8"/>
        <color theme="1" tint="0.34998626667073579"/>
        <rFont val="Arial"/>
        <family val="2"/>
        <charset val="238"/>
      </rPr>
      <t xml:space="preserve">  </t>
    </r>
    <r>
      <rPr>
        <i/>
        <sz val="8"/>
        <color theme="1" tint="0.34998626667073579"/>
        <rFont val="Arial"/>
        <family val="2"/>
        <charset val="238"/>
      </rPr>
      <t>a  See general notes item 11.</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</si>
  <si>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t>
    </r>
    <r>
      <rPr>
        <sz val="9"/>
        <color indexed="63"/>
        <rFont val="Arial"/>
        <family val="2"/>
        <charset val="238"/>
      </rPr>
      <t xml:space="preserve">poprzedniego = 100
 </t>
    </r>
    <r>
      <rPr>
        <sz val="9"/>
        <color theme="1" tint="0.34998626667073579"/>
        <rFont val="Arial"/>
        <family val="2"/>
        <charset val="238"/>
      </rPr>
      <t xml:space="preserve"> </t>
    </r>
    <r>
      <rPr>
        <i/>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 xml:space="preserve"> previous period = 100</t>
    </r>
  </si>
  <si>
    <r>
      <t>handel; naprawa pojazdów samo-         chodowych</t>
    </r>
    <r>
      <rPr>
        <i/>
        <vertAlign val="superscript"/>
        <sz val="9"/>
        <rFont val="Arial"/>
        <family val="2"/>
        <charset val="238"/>
      </rPr>
      <t>∆</t>
    </r>
    <r>
      <rPr>
        <sz val="9"/>
        <rFont val="Arial"/>
        <family val="2"/>
        <charset val="238"/>
      </rPr>
      <t xml:space="preserve">
</t>
    </r>
    <r>
      <rPr>
        <i/>
        <sz val="9"/>
        <color theme="1" tint="0.34998626667073579"/>
        <rFont val="Arial"/>
        <family val="2"/>
        <charset val="238"/>
      </rPr>
      <t>trade; repair                  of motor                    vehicles</t>
    </r>
    <r>
      <rPr>
        <i/>
        <vertAlign val="superscript"/>
        <sz val="9"/>
        <color theme="1" tint="0.34998626667073579"/>
        <rFont val="Arial"/>
        <family val="2"/>
        <charset val="238"/>
      </rPr>
      <t>∆</t>
    </r>
  </si>
  <si>
    <r>
      <t xml:space="preserve">transport                                i gospodarka magazynowa
</t>
    </r>
    <r>
      <rPr>
        <i/>
        <sz val="9"/>
        <color theme="1" tint="0.34998626667073579"/>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</si>
  <si>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i/>
        <sz val="9"/>
        <color theme="1" tint="0.34998626667073579"/>
        <rFont val="Arial"/>
        <family val="2"/>
        <charset val="238"/>
      </rPr>
      <t>accommodation             and catering</t>
    </r>
    <r>
      <rPr>
        <i/>
        <vertAlign val="superscript"/>
        <sz val="9"/>
        <color theme="1" tint="0.34998626667073579"/>
        <rFont val="Arial"/>
        <family val="2"/>
        <charset val="238"/>
      </rPr>
      <t>∆</t>
    </r>
  </si>
  <si>
    <r>
      <t xml:space="preserve">informacja                          i komunikacja
</t>
    </r>
    <r>
      <rPr>
        <i/>
        <sz val="9"/>
        <color theme="1" tint="0.34998626667073579"/>
        <rFont val="Arial"/>
        <family val="2"/>
        <charset val="238"/>
      </rPr>
      <t>information and               communication</t>
    </r>
  </si>
  <si>
    <r>
      <t>obsługa rynku             nieruchomości</t>
    </r>
    <r>
      <rPr>
        <vertAlign val="superscript"/>
        <sz val="9"/>
        <rFont val="Arial"/>
        <family val="2"/>
        <charset val="238"/>
      </rPr>
      <t>∆</t>
    </r>
    <r>
      <rPr>
        <sz val="9"/>
        <rFont val="Arial"/>
        <family val="2"/>
        <charset val="238"/>
      </rPr>
      <t xml:space="preserve">
</t>
    </r>
    <r>
      <rPr>
        <i/>
        <sz val="9"/>
        <color theme="1" tint="0.34998626667073579"/>
        <rFont val="Arial"/>
        <family val="2"/>
        <charset val="238"/>
      </rPr>
      <t>real estate activities</t>
    </r>
  </si>
  <si>
    <r>
      <t>administrowanie              i działalność             wspierająca</t>
    </r>
    <r>
      <rPr>
        <vertAlign val="superscript"/>
        <sz val="9"/>
        <rFont val="Arial"/>
        <family val="2"/>
        <charset val="238"/>
      </rPr>
      <t>∆</t>
    </r>
    <r>
      <rPr>
        <sz val="9"/>
        <rFont val="Arial"/>
        <family val="2"/>
        <charset val="238"/>
      </rPr>
      <t xml:space="preserve">
</t>
    </r>
    <r>
      <rPr>
        <i/>
        <sz val="9"/>
        <color theme="1" tint="0.34998626667073579"/>
        <rFont val="Arial"/>
        <family val="2"/>
        <charset val="238"/>
      </rPr>
      <t>administrative              and support           service                     activities</t>
    </r>
  </si>
  <si>
    <r>
      <t>OKRESY</t>
    </r>
    <r>
      <rPr>
        <sz val="9"/>
        <color indexed="63"/>
        <rFont val="Arial"/>
        <family val="2"/>
        <charset val="238"/>
      </rPr>
      <t xml:space="preserve">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 xml:space="preserve"> </t>
    </r>
    <r>
      <rPr>
        <i/>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 xml:space="preserve"> previous period = 100</t>
    </r>
  </si>
  <si>
    <r>
      <t xml:space="preserve">ogółem        </t>
    </r>
    <r>
      <rPr>
        <sz val="9"/>
        <color indexed="63"/>
        <rFont val="Arial"/>
        <family val="2"/>
        <charset val="238"/>
      </rPr>
      <t xml:space="preserve">    </t>
    </r>
    <r>
      <rPr>
        <i/>
        <sz val="9"/>
        <color theme="1" tint="0.34998626667073579"/>
        <rFont val="Arial"/>
        <family val="2"/>
        <charset val="238"/>
      </rPr>
      <t>grand total</t>
    </r>
  </si>
  <si>
    <r>
      <t xml:space="preserve">kobiety           </t>
    </r>
    <r>
      <rPr>
        <i/>
        <sz val="9"/>
        <color theme="1" tint="0.34998626667073579"/>
        <rFont val="Arial"/>
        <family val="2"/>
        <charset val="238"/>
      </rPr>
      <t>females</t>
    </r>
  </si>
  <si>
    <r>
      <t xml:space="preserve">z ogółem         </t>
    </r>
    <r>
      <rPr>
        <sz val="9"/>
        <color theme="1" tint="0.34998626667073579"/>
        <rFont val="Arial"/>
        <family val="2"/>
        <charset val="238"/>
      </rPr>
      <t xml:space="preserve"> </t>
    </r>
    <r>
      <rPr>
        <i/>
        <sz val="9"/>
        <color theme="1" tint="0.34998626667073579"/>
        <rFont val="Arial"/>
        <family val="2"/>
        <charset val="238"/>
      </rPr>
      <t xml:space="preserve">of grand total </t>
    </r>
  </si>
  <si>
    <r>
      <t xml:space="preserve">Bezrobotni zarejestrowani   </t>
    </r>
    <r>
      <rPr>
        <sz val="9"/>
        <color theme="1" tint="0.34998626667073579"/>
        <rFont val="Arial"/>
        <family val="2"/>
        <charset val="238"/>
      </rPr>
      <t xml:space="preserve">  </t>
    </r>
    <r>
      <rPr>
        <i/>
        <sz val="9"/>
        <color theme="1" tint="0.34998626667073579"/>
        <rFont val="Arial"/>
        <family val="2"/>
        <charset val="238"/>
      </rPr>
      <t xml:space="preserve">  Registered unemployed persons</t>
    </r>
  </si>
  <si>
    <r>
      <t xml:space="preserve">dotychczas niepracujący </t>
    </r>
    <r>
      <rPr>
        <i/>
        <sz val="9"/>
        <color theme="1" tint="0.34998626667073579"/>
        <rFont val="Arial"/>
        <family val="2"/>
        <charset val="238"/>
      </rPr>
      <t>previously            not employed</t>
    </r>
  </si>
  <si>
    <r>
      <t xml:space="preserve">uprzednio pracujący                 </t>
    </r>
    <r>
      <rPr>
        <i/>
        <sz val="9"/>
        <color theme="1" tint="0.34998626667073579"/>
        <rFont val="Arial"/>
        <family val="2"/>
        <charset val="238"/>
      </rPr>
      <t>previously working</t>
    </r>
  </si>
  <si>
    <r>
      <t xml:space="preserve">zwolnieni                  z przyczyn dotyczących zakładów pracy                    </t>
    </r>
    <r>
      <rPr>
        <i/>
        <sz val="9"/>
        <color theme="1" tint="0.34998626667073579"/>
        <rFont val="Arial"/>
        <family val="2"/>
        <charset val="238"/>
      </rPr>
      <t>terminated for company reason</t>
    </r>
  </si>
  <si>
    <r>
      <t xml:space="preserve">bez prawa            do zasiłku        </t>
    </r>
    <r>
      <rPr>
        <sz val="9"/>
        <color indexed="63"/>
        <rFont val="Arial"/>
        <family val="2"/>
        <charset val="238"/>
      </rPr>
      <t xml:space="preserve">  </t>
    </r>
    <r>
      <rPr>
        <i/>
        <sz val="9"/>
        <color theme="1" tint="0.34998626667073579"/>
        <rFont val="Arial"/>
        <family val="2"/>
        <charset val="238"/>
      </rPr>
      <t>without          benefit rights</t>
    </r>
  </si>
  <si>
    <r>
      <t>absolwenci</t>
    </r>
    <r>
      <rPr>
        <i/>
        <vertAlign val="superscript"/>
        <sz val="9"/>
        <rFont val="Arial"/>
        <family val="2"/>
        <charset val="238"/>
      </rPr>
      <t>a</t>
    </r>
    <r>
      <rPr>
        <sz val="9"/>
        <rFont val="Arial"/>
        <family val="2"/>
        <charset val="238"/>
      </rPr>
      <t xml:space="preserve">                       </t>
    </r>
    <r>
      <rPr>
        <i/>
        <sz val="9"/>
        <color theme="1" tint="0.34998626667073579"/>
        <rFont val="Arial"/>
        <family val="2"/>
        <charset val="238"/>
      </rPr>
      <t>graduates</t>
    </r>
    <r>
      <rPr>
        <i/>
        <vertAlign val="superscript"/>
        <sz val="9"/>
        <color theme="1" tint="0.34998626667073579"/>
        <rFont val="Arial"/>
        <family val="2"/>
        <charset val="238"/>
      </rPr>
      <t>a</t>
    </r>
  </si>
  <si>
    <r>
      <t xml:space="preserve">bez kwalifikacji
zawodowych
</t>
    </r>
    <r>
      <rPr>
        <i/>
        <sz val="9"/>
        <color theme="1" tint="0.34998626667073579"/>
        <rFont val="Arial"/>
        <family val="2"/>
        <charset val="238"/>
      </rPr>
      <t>without
occupational
qualifications</t>
    </r>
  </si>
  <si>
    <r>
      <t>pozostający bez pracy dłużej niż          1 rok</t>
    </r>
    <r>
      <rPr>
        <i/>
        <vertAlign val="superscript"/>
        <sz val="9"/>
        <rFont val="Arial"/>
        <family val="2"/>
        <charset val="238"/>
      </rPr>
      <t xml:space="preserve">b </t>
    </r>
    <r>
      <rPr>
        <i/>
        <sz val="9"/>
        <rFont val="Arial"/>
        <family val="2"/>
        <charset val="238"/>
      </rPr>
      <t xml:space="preserve"> </t>
    </r>
    <r>
      <rPr>
        <sz val="9"/>
        <rFont val="Arial"/>
        <family val="2"/>
        <charset val="238"/>
      </rPr>
      <t xml:space="preserve">                        </t>
    </r>
    <r>
      <rPr>
        <sz val="9"/>
        <color indexed="63"/>
        <rFont val="Arial"/>
        <family val="2"/>
        <charset val="238"/>
      </rPr>
      <t xml:space="preserve">   </t>
    </r>
    <r>
      <rPr>
        <i/>
        <sz val="9"/>
        <color theme="1" tint="0.34998626667073579"/>
        <rFont val="Arial"/>
        <family val="2"/>
        <charset val="238"/>
      </rPr>
      <t>out of job for period longer than 1 year</t>
    </r>
    <r>
      <rPr>
        <i/>
        <vertAlign val="superscript"/>
        <sz val="9"/>
        <color theme="1" tint="0.34998626667073579"/>
        <rFont val="Arial"/>
        <family val="2"/>
        <charset val="238"/>
      </rPr>
      <t>b</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</si>
  <si>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indexed="63"/>
        <rFont val="Arial"/>
        <family val="2"/>
        <charset val="238"/>
      </rPr>
      <t xml:space="preserve">  </t>
    </r>
    <r>
      <rPr>
        <i/>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previous period = 100</t>
    </r>
  </si>
  <si>
    <r>
      <t>Stopa bezrobocia rejestrowanego</t>
    </r>
    <r>
      <rPr>
        <i/>
        <vertAlign val="superscript"/>
        <sz val="9"/>
        <rFont val="Arial"/>
        <family val="2"/>
        <charset val="238"/>
      </rPr>
      <t xml:space="preserve">a        
</t>
    </r>
    <r>
      <rPr>
        <sz val="9"/>
        <rFont val="Arial"/>
        <family val="2"/>
        <charset val="238"/>
      </rPr>
      <t xml:space="preserve">w %    </t>
    </r>
    <r>
      <rPr>
        <sz val="9"/>
        <color indexed="63"/>
        <rFont val="Arial"/>
        <family val="2"/>
        <charset val="238"/>
      </rPr>
      <t xml:space="preserve">    </t>
    </r>
    <r>
      <rPr>
        <i/>
        <sz val="9"/>
        <color indexed="63"/>
        <rFont val="Arial"/>
        <family val="2"/>
        <charset val="238"/>
      </rPr>
      <t xml:space="preserve"> </t>
    </r>
    <r>
      <rPr>
        <i/>
        <sz val="9"/>
        <color theme="1" tint="0.34998626667073579"/>
        <rFont val="Arial"/>
        <family val="2"/>
        <charset val="238"/>
      </rPr>
      <t>Unemployment 
rate</t>
    </r>
    <r>
      <rPr>
        <i/>
        <vertAlign val="superscript"/>
        <sz val="9"/>
        <color theme="1" tint="0.34998626667073579"/>
        <rFont val="Arial"/>
        <family val="2"/>
        <charset val="238"/>
      </rPr>
      <t>a</t>
    </r>
    <r>
      <rPr>
        <i/>
        <sz val="9"/>
        <color theme="1" tint="0.34998626667073579"/>
        <rFont val="Arial"/>
        <family val="2"/>
        <charset val="238"/>
      </rPr>
      <t xml:space="preserve">  in %</t>
    </r>
    <r>
      <rPr>
        <i/>
        <sz val="9"/>
        <color indexed="63"/>
        <rFont val="Arial"/>
        <family val="2"/>
        <charset val="238"/>
      </rPr>
      <t xml:space="preserve"> </t>
    </r>
  </si>
  <si>
    <r>
      <t>Bezrobotni nowo zarejestrowani</t>
    </r>
    <r>
      <rPr>
        <i/>
        <vertAlign val="superscript"/>
        <sz val="9"/>
        <rFont val="Arial"/>
        <family val="2"/>
        <charset val="238"/>
      </rPr>
      <t>b</t>
    </r>
    <r>
      <rPr>
        <sz val="9"/>
        <rFont val="Arial"/>
        <family val="2"/>
        <charset val="238"/>
      </rPr>
      <t xml:space="preserve">               </t>
    </r>
    <r>
      <rPr>
        <sz val="9"/>
        <color indexed="63"/>
        <rFont val="Arial"/>
        <family val="2"/>
        <charset val="238"/>
      </rPr>
      <t xml:space="preserve">  </t>
    </r>
    <r>
      <rPr>
        <i/>
        <sz val="9"/>
        <color theme="1" tint="0.34998626667073579"/>
        <rFont val="Arial"/>
        <family val="2"/>
        <charset val="238"/>
      </rPr>
      <t>Newly registered unemployed persons</t>
    </r>
    <r>
      <rPr>
        <i/>
        <vertAlign val="superscript"/>
        <sz val="9"/>
        <color theme="1" tint="0.34998626667073579"/>
        <rFont val="Arial"/>
        <family val="2"/>
        <charset val="238"/>
      </rPr>
      <t>b</t>
    </r>
  </si>
  <si>
    <r>
      <t xml:space="preserve">po raz kolejny </t>
    </r>
    <r>
      <rPr>
        <i/>
        <sz val="9"/>
        <color theme="1" tint="0.34998626667073579"/>
        <rFont val="Arial"/>
        <family val="2"/>
        <charset val="238"/>
      </rPr>
      <t xml:space="preserve">reentrants to
unemployment
rolls </t>
    </r>
  </si>
  <si>
    <r>
      <t>Bezrobotni wyrejes-     trowani</t>
    </r>
    <r>
      <rPr>
        <i/>
        <vertAlign val="superscript"/>
        <sz val="9"/>
        <rFont val="Arial"/>
        <family val="2"/>
        <charset val="238"/>
      </rPr>
      <t xml:space="preserve">b                                    </t>
    </r>
    <r>
      <rPr>
        <sz val="9"/>
        <rFont val="Arial"/>
        <family val="2"/>
        <charset val="238"/>
      </rPr>
      <t xml:space="preserve"> </t>
    </r>
    <r>
      <rPr>
        <i/>
        <sz val="9"/>
        <color theme="1" tint="0.34998626667073579"/>
        <rFont val="Arial"/>
        <family val="2"/>
        <charset val="238"/>
      </rPr>
      <t>Persons removed       from unem-       ployment rolls</t>
    </r>
    <r>
      <rPr>
        <i/>
        <vertAlign val="superscript"/>
        <sz val="9"/>
        <color theme="1" tint="0.34998626667073579"/>
        <rFont val="Arial"/>
        <family val="2"/>
        <charset val="238"/>
      </rPr>
      <t>b</t>
    </r>
  </si>
  <si>
    <r>
      <t xml:space="preserve">z tytułu podjęcia pracy                        </t>
    </r>
    <r>
      <rPr>
        <sz val="9"/>
        <color indexed="63"/>
        <rFont val="Arial"/>
        <family val="2"/>
        <charset val="238"/>
      </rPr>
      <t xml:space="preserve">     </t>
    </r>
    <r>
      <rPr>
        <i/>
        <sz val="9"/>
        <color theme="1" tint="0.34998626667073579"/>
        <rFont val="Arial"/>
        <family val="2"/>
        <charset val="238"/>
      </rPr>
      <t>received jobs</t>
    </r>
  </si>
  <si>
    <r>
      <t xml:space="preserve">zgłoszone w ciągu miesiąca              </t>
    </r>
    <r>
      <rPr>
        <sz val="9"/>
        <color indexed="63"/>
        <rFont val="Arial"/>
        <family val="2"/>
        <charset val="238"/>
      </rPr>
      <t xml:space="preserve"> </t>
    </r>
    <r>
      <rPr>
        <i/>
        <sz val="9"/>
        <color theme="1" tint="0.34998626667073579"/>
        <rFont val="Arial"/>
        <family val="2"/>
        <charset val="238"/>
      </rPr>
      <t>declaring during           a month</t>
    </r>
  </si>
  <si>
    <r>
      <t>Oferty pracy</t>
    </r>
    <r>
      <rPr>
        <i/>
        <vertAlign val="superscript"/>
        <sz val="9"/>
        <rFont val="Arial"/>
        <family val="2"/>
        <charset val="238"/>
      </rPr>
      <t xml:space="preserve">a      </t>
    </r>
    <r>
      <rPr>
        <i/>
        <vertAlign val="superscript"/>
        <sz val="9"/>
        <color theme="1" tint="0.34998626667073579"/>
        <rFont val="Arial"/>
        <family val="2"/>
        <charset val="238"/>
      </rPr>
      <t xml:space="preserve">    </t>
    </r>
    <r>
      <rPr>
        <i/>
        <sz val="9"/>
        <color theme="1" tint="0.34998626667073579"/>
        <rFont val="Arial"/>
        <family val="2"/>
        <charset val="238"/>
      </rPr>
      <t>Job offers</t>
    </r>
    <r>
      <rPr>
        <i/>
        <vertAlign val="superscript"/>
        <sz val="9"/>
        <color theme="1" tint="0.34998626667073579"/>
        <rFont val="Arial"/>
        <family val="2"/>
        <charset val="238"/>
      </rPr>
      <t>a</t>
    </r>
  </si>
  <si>
    <r>
      <t xml:space="preserve">sektor prywatny 
</t>
    </r>
    <r>
      <rPr>
        <i/>
        <sz val="9"/>
        <color theme="1" tint="0.34998626667073579"/>
        <rFont val="Arial"/>
        <family val="2"/>
        <charset val="238"/>
      </rPr>
      <t>private sector</t>
    </r>
  </si>
  <si>
    <r>
      <t xml:space="preserve">stan w końcu miesiąca                        </t>
    </r>
    <r>
      <rPr>
        <sz val="9"/>
        <color indexed="63"/>
        <rFont val="Arial"/>
        <family val="2"/>
        <charset val="238"/>
      </rPr>
      <t xml:space="preserve">     </t>
    </r>
    <r>
      <rPr>
        <i/>
        <sz val="9"/>
        <color theme="1" tint="0.34998626667073579"/>
        <rFont val="Arial"/>
        <family val="2"/>
        <charset val="238"/>
      </rPr>
      <t>end of month</t>
    </r>
  </si>
  <si>
    <r>
      <t xml:space="preserve">  a  See methodological notes item 4.  b</t>
    </r>
    <r>
      <rPr>
        <b/>
        <i/>
        <sz val="8"/>
        <color theme="1" tint="0.34998626667073579"/>
        <rFont val="Arial"/>
        <family val="2"/>
      </rPr>
      <t xml:space="preserve">  </t>
    </r>
    <r>
      <rPr>
        <i/>
        <sz val="8"/>
        <color theme="1" tint="0.34998626667073579"/>
        <rFont val="Arial"/>
        <family val="2"/>
      </rPr>
      <t xml:space="preserve">During a month.  </t>
    </r>
  </si>
  <si>
    <r>
      <t>                REGISTERED  UNEMPLOYED  PERSONS  WITH  A  SPECIFIC  SITUATION  ON  THE  LABOUR  MARKET</t>
    </r>
    <r>
      <rPr>
        <i/>
        <vertAlign val="superscript"/>
        <sz val="10"/>
        <color theme="1" tint="0.34998626667073579"/>
        <rFont val="Arial"/>
        <family val="2"/>
        <charset val="238"/>
      </rPr>
      <t>a</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</si>
  <si>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t>
    </r>
    <r>
      <rPr>
        <i/>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previous period = 100</t>
    </r>
  </si>
  <si>
    <r>
      <t xml:space="preserve">do 30 roku
życia
</t>
    </r>
    <r>
      <rPr>
        <i/>
        <sz val="9"/>
        <color theme="1" tint="0.34998626667073579"/>
        <rFont val="Arial"/>
        <family val="2"/>
        <charset val="238"/>
      </rPr>
      <t>below
30 years</t>
    </r>
  </si>
  <si>
    <r>
      <t xml:space="preserve">do 25 roku życia
</t>
    </r>
    <r>
      <rPr>
        <i/>
        <sz val="9"/>
        <color indexed="63"/>
        <rFont val="Arial"/>
        <family val="2"/>
        <charset val="238"/>
      </rPr>
      <t xml:space="preserve"> </t>
    </r>
    <r>
      <rPr>
        <i/>
        <sz val="9"/>
        <color theme="1" tint="0.34998626667073579"/>
        <rFont val="Arial"/>
        <family val="2"/>
        <charset val="238"/>
      </rPr>
      <t xml:space="preserve">below 25 years
of age </t>
    </r>
  </si>
  <si>
    <r>
      <t xml:space="preserve">w wieku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by age</t>
    </r>
  </si>
  <si>
    <r>
      <t xml:space="preserve">Bezrobotni zarejestrowani        </t>
    </r>
    <r>
      <rPr>
        <sz val="9"/>
        <color theme="1" tint="0.34998626667073579"/>
        <rFont val="Arial"/>
        <family val="2"/>
        <charset val="238"/>
      </rPr>
      <t xml:space="preserve">   </t>
    </r>
    <r>
      <rPr>
        <i/>
        <sz val="9"/>
        <color theme="1" tint="0.34998626667073579"/>
        <rFont val="Arial"/>
        <family val="2"/>
        <charset val="238"/>
      </rPr>
      <t>Registered unemployed persons</t>
    </r>
  </si>
  <si>
    <r>
      <t xml:space="preserve">powyżej                   50 roku życia           </t>
    </r>
    <r>
      <rPr>
        <sz val="9"/>
        <color indexed="63"/>
        <rFont val="Arial"/>
        <family val="2"/>
        <charset val="238"/>
      </rPr>
      <t xml:space="preserve">    </t>
    </r>
    <r>
      <rPr>
        <i/>
        <sz val="9"/>
        <color indexed="63"/>
        <rFont val="Arial"/>
        <family val="2"/>
        <charset val="238"/>
      </rPr>
      <t xml:space="preserve"> </t>
    </r>
    <r>
      <rPr>
        <i/>
        <sz val="9"/>
        <color theme="1" tint="0.34998626667073579"/>
        <rFont val="Arial"/>
        <family val="2"/>
        <charset val="238"/>
      </rPr>
      <t>over 50 years         of age</t>
    </r>
  </si>
  <si>
    <r>
      <t xml:space="preserve">długotrwale bezrobotni      </t>
    </r>
    <r>
      <rPr>
        <sz val="9"/>
        <color indexed="63"/>
        <rFont val="Arial"/>
        <family val="2"/>
        <charset val="238"/>
      </rPr>
      <t xml:space="preserve">   </t>
    </r>
    <r>
      <rPr>
        <i/>
        <sz val="9"/>
        <color theme="1" tint="0.34998626667073579"/>
        <rFont val="Arial"/>
        <family val="2"/>
        <charset val="238"/>
      </rPr>
      <t xml:space="preserve">long-term unemployed </t>
    </r>
  </si>
  <si>
    <r>
      <t xml:space="preserve">osoby
korzystające
ze świadczeń
pomocy
społecznej
</t>
    </r>
    <r>
      <rPr>
        <i/>
        <sz val="9"/>
        <color theme="1" tint="0.34998626667073579"/>
        <rFont val="Arial"/>
        <family val="2"/>
        <charset val="238"/>
      </rPr>
      <t>unemployed
persons
benefiting
from social
assistance</t>
    </r>
  </si>
  <si>
    <r>
      <t xml:space="preserve">osoby posiadające co najmniej
jedno dziecko
</t>
    </r>
    <r>
      <rPr>
        <i/>
        <sz val="9"/>
        <color theme="1" tint="0.34998626667073579"/>
        <rFont val="Arial"/>
        <family val="2"/>
        <charset val="238"/>
      </rPr>
      <t>unemployed persons with at least 
one child</t>
    </r>
  </si>
  <si>
    <r>
      <t xml:space="preserve">do 6 roku życia
</t>
    </r>
    <r>
      <rPr>
        <i/>
        <sz val="9"/>
        <color theme="1" tint="0.34998626667073579"/>
        <rFont val="Arial"/>
        <family val="2"/>
        <charset val="238"/>
      </rPr>
      <t>under 6 years
of age</t>
    </r>
  </si>
  <si>
    <r>
      <t xml:space="preserve">niepełnosprawne
do 18 roku życia
</t>
    </r>
    <r>
      <rPr>
        <i/>
        <sz val="9"/>
        <color theme="1" tint="0.34998626667073579"/>
        <rFont val="Arial"/>
        <family val="2"/>
        <charset val="238"/>
      </rPr>
      <t>disabled child
under 18 years
of age</t>
    </r>
  </si>
  <si>
    <r>
      <t xml:space="preserve">niepełnosprawni   </t>
    </r>
    <r>
      <rPr>
        <sz val="9"/>
        <color indexed="63"/>
        <rFont val="Arial"/>
        <family val="2"/>
        <charset val="238"/>
      </rPr>
      <t xml:space="preserve"> </t>
    </r>
    <r>
      <rPr>
        <i/>
        <sz val="9"/>
        <color theme="1" tint="0.34998626667073579"/>
        <rFont val="Arial"/>
        <family val="2"/>
        <charset val="238"/>
      </rPr>
      <t xml:space="preserve">disabled </t>
    </r>
  </si>
  <si>
    <r>
      <t xml:space="preserve">Ogółem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 xml:space="preserve"> Total </t>
    </r>
  </si>
  <si>
    <r>
      <t xml:space="preserve">wyższym    </t>
    </r>
    <r>
      <rPr>
        <sz val="9"/>
        <color theme="1" tint="0.34998626667073579"/>
        <rFont val="Arial"/>
        <family val="2"/>
        <charset val="238"/>
      </rPr>
      <t xml:space="preserve"> </t>
    </r>
    <r>
      <rPr>
        <i/>
        <sz val="9"/>
        <color theme="1" tint="0.34998626667073579"/>
        <rFont val="Arial"/>
        <family val="2"/>
        <charset val="238"/>
      </rPr>
      <t xml:space="preserve">tertiary   </t>
    </r>
    <r>
      <rPr>
        <sz val="9"/>
        <color theme="1" tint="0.34998626667073579"/>
        <rFont val="Arial"/>
        <family val="2"/>
        <charset val="238"/>
      </rPr>
      <t xml:space="preserve">    </t>
    </r>
    <r>
      <rPr>
        <sz val="9"/>
        <color indexed="63"/>
        <rFont val="Arial"/>
        <family val="2"/>
        <charset val="238"/>
      </rPr>
      <t xml:space="preserve">  </t>
    </r>
  </si>
  <si>
    <r>
      <t>średnim za-     wodowym</t>
    </r>
    <r>
      <rPr>
        <i/>
        <vertAlign val="superscript"/>
        <sz val="9"/>
        <color indexed="63"/>
        <rFont val="Arial"/>
        <family val="2"/>
        <charset val="238"/>
      </rPr>
      <t>a</t>
    </r>
    <r>
      <rPr>
        <sz val="9"/>
        <color indexed="63"/>
        <rFont val="Arial"/>
        <family val="2"/>
        <charset val="238"/>
      </rPr>
      <t xml:space="preserve"> </t>
    </r>
    <r>
      <rPr>
        <i/>
        <sz val="9"/>
        <color theme="1" tint="0.34998626667073579"/>
        <rFont val="Arial"/>
        <family val="2"/>
        <charset val="238"/>
      </rPr>
      <t>secondary vocational</t>
    </r>
    <r>
      <rPr>
        <i/>
        <vertAlign val="superscript"/>
        <sz val="9"/>
        <color theme="1" tint="0.34998626667073579"/>
        <rFont val="Arial"/>
        <family val="2"/>
        <charset val="238"/>
      </rPr>
      <t xml:space="preserve">a </t>
    </r>
  </si>
  <si>
    <r>
      <t xml:space="preserve">Z wykształceniem 
</t>
    </r>
    <r>
      <rPr>
        <i/>
        <sz val="9"/>
        <color theme="1" tint="0.34998626667073579"/>
        <rFont val="Arial"/>
        <family val="2"/>
        <charset val="238"/>
      </rPr>
      <t xml:space="preserve">Of educational level </t>
    </r>
  </si>
  <si>
    <r>
      <t xml:space="preserve">średnim ogólno-      kształ-     cącym </t>
    </r>
    <r>
      <rPr>
        <sz val="9"/>
        <color indexed="63"/>
        <rFont val="Arial"/>
        <family val="2"/>
        <charset val="238"/>
      </rPr>
      <t xml:space="preserve"> </t>
    </r>
    <r>
      <rPr>
        <i/>
        <sz val="9"/>
        <color theme="1" tint="0.34998626667073579"/>
        <rFont val="Arial"/>
        <family val="2"/>
        <charset val="238"/>
      </rPr>
      <t xml:space="preserve">general secondary </t>
    </r>
  </si>
  <si>
    <r>
      <t xml:space="preserve">zasadniczym zawodowym     </t>
    </r>
    <r>
      <rPr>
        <sz val="9"/>
        <color indexed="63"/>
        <rFont val="Arial"/>
        <family val="2"/>
        <charset val="238"/>
      </rPr>
      <t xml:space="preserve"> </t>
    </r>
    <r>
      <rPr>
        <sz val="9"/>
        <color theme="1" tint="0.34998626667073579"/>
        <rFont val="Arial"/>
        <family val="2"/>
        <charset val="238"/>
      </rPr>
      <t xml:space="preserve">  </t>
    </r>
    <r>
      <rPr>
        <i/>
        <sz val="9"/>
        <color indexed="63"/>
        <rFont val="Arial"/>
        <family val="2"/>
        <charset val="238"/>
      </rPr>
      <t xml:space="preserve">basic          vocational </t>
    </r>
  </si>
  <si>
    <r>
      <t xml:space="preserve">gimnazjal-
nym, podsta-wowym
i niepełnym
podsta-wowym
</t>
    </r>
    <r>
      <rPr>
        <i/>
        <sz val="9"/>
        <color theme="1" tint="0.34998626667073579"/>
        <rFont val="Arial"/>
        <family val="2"/>
        <charset val="238"/>
      </rPr>
      <t>lower secondary,
primary and incomplete primary</t>
    </r>
  </si>
  <si>
    <r>
      <t xml:space="preserve">poniżej 
</t>
    </r>
    <r>
      <rPr>
        <sz val="9"/>
        <color indexed="63"/>
        <rFont val="Arial"/>
        <family val="2"/>
        <charset val="238"/>
      </rPr>
      <t xml:space="preserve">25 lat         </t>
    </r>
    <r>
      <rPr>
        <i/>
        <sz val="9"/>
        <color theme="1" tint="0.34998626667073579"/>
        <rFont val="Arial"/>
        <family val="2"/>
        <charset val="238"/>
      </rPr>
      <t xml:space="preserve">below                    age 25 </t>
    </r>
  </si>
  <si>
    <r>
      <t xml:space="preserve">W wieku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 xml:space="preserve">At age </t>
    </r>
  </si>
  <si>
    <r>
      <t xml:space="preserve">55 lat                    i więcej       </t>
    </r>
    <r>
      <rPr>
        <sz val="9"/>
        <color theme="1" tint="0.34998626667073579"/>
        <rFont val="Arial"/>
        <family val="2"/>
        <charset val="238"/>
      </rPr>
      <t xml:space="preserve">  </t>
    </r>
    <r>
      <rPr>
        <i/>
        <sz val="9"/>
        <color theme="1" tint="0.34998626667073579"/>
        <rFont val="Arial"/>
        <family val="2"/>
        <charset val="238"/>
      </rPr>
      <t>55 years           and more</t>
    </r>
    <r>
      <rPr>
        <i/>
        <sz val="9"/>
        <color indexed="63"/>
        <rFont val="Arial"/>
        <family val="2"/>
        <charset val="238"/>
      </rPr>
      <t xml:space="preserve"> </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</si>
  <si>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indexed="63"/>
        <rFont val="Arial"/>
        <family val="2"/>
        <charset val="238"/>
      </rPr>
      <t xml:space="preserve">  </t>
    </r>
    <r>
      <rPr>
        <i/>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color indexed="63"/>
        <rFont val="Arial"/>
        <family val="2"/>
        <charset val="238"/>
      </rPr>
      <t xml:space="preserve"> </t>
    </r>
    <r>
      <rPr>
        <i/>
        <sz val="9"/>
        <color theme="1" tint="0.34998626667073579"/>
        <rFont val="Arial"/>
        <family val="2"/>
        <charset val="238"/>
      </rPr>
      <t>previous period = 100</t>
    </r>
  </si>
  <si>
    <r>
      <t xml:space="preserve">1 miesiąc         i mniej            </t>
    </r>
    <r>
      <rPr>
        <sz val="9"/>
        <color indexed="63"/>
        <rFont val="Arial"/>
        <family val="2"/>
        <charset val="238"/>
      </rPr>
      <t xml:space="preserve">   </t>
    </r>
    <r>
      <rPr>
        <i/>
        <sz val="9"/>
        <color theme="1" tint="0.34998626667073579"/>
        <rFont val="Arial"/>
        <family val="2"/>
        <charset val="238"/>
      </rPr>
      <t>1 month        and less</t>
    </r>
    <r>
      <rPr>
        <i/>
        <sz val="9"/>
        <color indexed="63"/>
        <rFont val="Arial"/>
        <family val="2"/>
        <charset val="238"/>
      </rPr>
      <t xml:space="preserve"> </t>
    </r>
  </si>
  <si>
    <r>
      <t>Według czasu pozostawania bez pracy</t>
    </r>
    <r>
      <rPr>
        <i/>
        <vertAlign val="superscript"/>
        <sz val="9"/>
        <rFont val="Arial"/>
        <family val="2"/>
        <charset val="238"/>
      </rPr>
      <t xml:space="preserve">ab                                                                                                               </t>
    </r>
    <r>
      <rPr>
        <i/>
        <vertAlign val="superscript"/>
        <sz val="9"/>
        <color indexed="63"/>
        <rFont val="Arial"/>
        <family val="2"/>
        <charset val="238"/>
      </rPr>
      <t xml:space="preserve">      </t>
    </r>
    <r>
      <rPr>
        <i/>
        <sz val="9"/>
        <color theme="1" tint="0.34998626667073579"/>
        <rFont val="Arial"/>
        <family val="2"/>
        <charset val="238"/>
      </rPr>
      <t>By duration of unemployment</t>
    </r>
    <r>
      <rPr>
        <i/>
        <vertAlign val="superscript"/>
        <sz val="9"/>
        <color theme="1" tint="0.34998626667073579"/>
        <rFont val="Arial"/>
        <family val="2"/>
        <charset val="238"/>
      </rPr>
      <t xml:space="preserve">ab </t>
    </r>
  </si>
  <si>
    <r>
      <t xml:space="preserve">powyżej 24  miesięcy      </t>
    </r>
    <r>
      <rPr>
        <sz val="9"/>
        <color indexed="63"/>
        <rFont val="Arial"/>
        <family val="2"/>
        <charset val="238"/>
      </rPr>
      <t xml:space="preserve">   </t>
    </r>
    <r>
      <rPr>
        <i/>
        <sz val="9"/>
        <color theme="1" tint="0.34998626667073579"/>
        <rFont val="Arial"/>
        <family val="2"/>
        <charset val="238"/>
      </rPr>
      <t xml:space="preserve">more than      24 months </t>
    </r>
  </si>
  <si>
    <r>
      <t xml:space="preserve">1 rok          i mniej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1 year          and less</t>
    </r>
    <r>
      <rPr>
        <sz val="9"/>
        <color theme="1" tint="0.34998626667073579"/>
        <rFont val="Arial"/>
        <family val="2"/>
        <charset val="238"/>
      </rPr>
      <t xml:space="preserve"> </t>
    </r>
  </si>
  <si>
    <r>
      <t>Według stażu pracy w latach</t>
    </r>
    <r>
      <rPr>
        <i/>
        <vertAlign val="superscript"/>
        <sz val="9"/>
        <rFont val="Arial"/>
        <family val="2"/>
        <charset val="238"/>
      </rPr>
      <t xml:space="preserve">b                                                                                                                                                                 </t>
    </r>
    <r>
      <rPr>
        <i/>
        <vertAlign val="superscript"/>
        <sz val="9"/>
        <color theme="1" tint="0.34998626667073579"/>
        <rFont val="Arial"/>
        <family val="2"/>
        <charset val="238"/>
      </rPr>
      <t xml:space="preserve">      </t>
    </r>
    <r>
      <rPr>
        <i/>
        <sz val="9"/>
        <color theme="1" tint="0.34998626667073579"/>
        <rFont val="Arial"/>
        <family val="2"/>
        <charset val="238"/>
      </rPr>
      <t>By work seniority in years</t>
    </r>
    <r>
      <rPr>
        <i/>
        <vertAlign val="superscript"/>
        <sz val="9"/>
        <color theme="1" tint="0.34998626667073579"/>
        <rFont val="Arial"/>
        <family val="2"/>
        <charset val="238"/>
      </rPr>
      <t xml:space="preserve">b </t>
    </r>
  </si>
  <si>
    <r>
      <t xml:space="preserve">powyżej       30 lat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 xml:space="preserve">more than       30 years </t>
    </r>
  </si>
  <si>
    <r>
      <t xml:space="preserve">bez stażu     </t>
    </r>
    <r>
      <rPr>
        <sz val="9"/>
        <color theme="1" tint="0.34998626667073579"/>
        <rFont val="Arial"/>
        <family val="2"/>
        <charset val="238"/>
      </rPr>
      <t xml:space="preserve"> </t>
    </r>
    <r>
      <rPr>
        <i/>
        <sz val="9"/>
        <color theme="1" tint="0.34998626667073579"/>
        <rFont val="Arial"/>
        <family val="2"/>
        <charset val="238"/>
      </rPr>
      <t xml:space="preserve">no work seniority </t>
    </r>
  </si>
  <si>
    <r>
      <t>               ECONOMIC  ACTIVITY  OF  POPULATION  AGED  15  AND  MORE  – on the  LFS</t>
    </r>
    <r>
      <rPr>
        <i/>
        <vertAlign val="superscript"/>
        <sz val="10"/>
        <color theme="1" tint="0.34998626667073579"/>
        <rFont val="Arial"/>
        <family val="2"/>
        <charset val="238"/>
      </rPr>
      <t xml:space="preserve">a </t>
    </r>
    <r>
      <rPr>
        <i/>
        <sz val="10"/>
        <color theme="1" tint="0.34998626667073579"/>
        <rFont val="Arial"/>
        <family val="2"/>
        <charset val="238"/>
      </rPr>
      <t>basis</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</si>
  <si>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color indexed="63"/>
        <rFont val="Arial"/>
        <family val="2"/>
        <charset val="238"/>
      </rPr>
      <t xml:space="preserve">  </t>
    </r>
    <r>
      <rPr>
        <i/>
        <sz val="9"/>
        <color theme="1" tint="0.34998626667073579"/>
        <rFont val="Arial"/>
        <family val="2"/>
        <charset val="238"/>
      </rPr>
      <t xml:space="preserve">corresponding period </t>
    </r>
    <r>
      <rPr>
        <sz val="9"/>
        <color theme="1" tint="0.34998626667073579"/>
        <rFont val="Arial"/>
        <family val="2"/>
        <charset val="238"/>
      </rPr>
      <t xml:space="preserve">
</t>
    </r>
    <r>
      <rPr>
        <i/>
        <sz val="9"/>
        <color theme="1" tint="0.34998626667073579"/>
        <rFont val="Arial"/>
        <family val="2"/>
        <charset val="238"/>
      </rPr>
      <t xml:space="preserve">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t>
    </r>
    <r>
      <rPr>
        <i/>
        <sz val="9"/>
        <color theme="1" tint="0.34998626667073579"/>
        <rFont val="Arial"/>
        <family val="2"/>
        <charset val="238"/>
      </rPr>
      <t xml:space="preserve"> previous period = 100</t>
    </r>
  </si>
  <si>
    <r>
      <t xml:space="preserve">Ludność ogółem     </t>
    </r>
    <r>
      <rPr>
        <i/>
        <sz val="9"/>
        <color indexed="63"/>
        <rFont val="Arial"/>
        <family val="2"/>
        <charset val="238"/>
      </rPr>
      <t xml:space="preserve"> </t>
    </r>
    <r>
      <rPr>
        <i/>
        <sz val="9"/>
        <color theme="1" tint="0.34998626667073579"/>
        <rFont val="Arial"/>
        <family val="2"/>
        <charset val="238"/>
      </rPr>
      <t>Population total</t>
    </r>
  </si>
  <si>
    <r>
      <t xml:space="preserve">Aktywni zawodowo                                                                      </t>
    </r>
    <r>
      <rPr>
        <sz val="9"/>
        <color indexed="63"/>
        <rFont val="Arial"/>
        <family val="2"/>
        <charset val="238"/>
      </rPr>
      <t xml:space="preserve">   </t>
    </r>
    <r>
      <rPr>
        <i/>
        <sz val="9"/>
        <color theme="1" tint="0.34998626667073579"/>
        <rFont val="Arial"/>
        <family val="2"/>
        <charset val="238"/>
      </rPr>
      <t>Econominally active population</t>
    </r>
  </si>
  <si>
    <r>
      <t xml:space="preserve">razem
</t>
    </r>
    <r>
      <rPr>
        <i/>
        <sz val="9"/>
        <color theme="1" tint="0.34998626667073579"/>
        <rFont val="Arial"/>
        <family val="2"/>
        <charset val="238"/>
      </rPr>
      <t xml:space="preserve"> total</t>
    </r>
  </si>
  <si>
    <r>
      <t xml:space="preserve">pracujący 
</t>
    </r>
    <r>
      <rPr>
        <i/>
        <sz val="9"/>
        <color theme="1" tint="0.34998626667073579"/>
        <rFont val="Arial"/>
        <family val="2"/>
        <charset val="238"/>
      </rPr>
      <t xml:space="preserve">employed       persons </t>
    </r>
  </si>
  <si>
    <r>
      <t>bezrobotni</t>
    </r>
    <r>
      <rPr>
        <i/>
        <vertAlign val="superscript"/>
        <sz val="9"/>
        <rFont val="Arial"/>
        <family val="2"/>
        <charset val="238"/>
      </rPr>
      <t>b</t>
    </r>
    <r>
      <rPr>
        <sz val="9"/>
        <color indexed="63"/>
        <rFont val="Arial"/>
        <family val="2"/>
        <charset val="238"/>
      </rPr>
      <t xml:space="preserve"> </t>
    </r>
    <r>
      <rPr>
        <i/>
        <sz val="9"/>
        <color theme="1" tint="0.34998626667073579"/>
        <rFont val="Arial"/>
        <family val="2"/>
        <charset val="238"/>
      </rPr>
      <t>unemployed persons</t>
    </r>
    <r>
      <rPr>
        <i/>
        <vertAlign val="superscript"/>
        <sz val="9"/>
        <color theme="1" tint="0.34998626667073579"/>
        <rFont val="Arial"/>
        <family val="2"/>
        <charset val="238"/>
      </rPr>
      <t>b</t>
    </r>
    <r>
      <rPr>
        <i/>
        <sz val="9"/>
        <color theme="1" tint="0.34998626667073579"/>
        <rFont val="Arial"/>
        <family val="2"/>
        <charset val="238"/>
      </rPr>
      <t xml:space="preserve"> </t>
    </r>
  </si>
  <si>
    <r>
      <t xml:space="preserve">Bierni zawodowo </t>
    </r>
    <r>
      <rPr>
        <i/>
        <sz val="9"/>
        <color theme="1" tint="0.34998626667073579"/>
        <rFont val="Arial"/>
        <family val="2"/>
        <charset val="238"/>
      </rPr>
      <t>Economically inactive persons</t>
    </r>
    <r>
      <rPr>
        <sz val="9"/>
        <color indexed="63"/>
        <rFont val="Arial"/>
        <family val="2"/>
        <charset val="238"/>
      </rPr>
      <t xml:space="preserve">   </t>
    </r>
  </si>
  <si>
    <r>
      <t xml:space="preserve">Współczynnik aktywności zawodowej       </t>
    </r>
    <r>
      <rPr>
        <sz val="9"/>
        <color indexed="63"/>
        <rFont val="Arial"/>
        <family val="2"/>
        <charset val="238"/>
      </rPr>
      <t xml:space="preserve">   </t>
    </r>
    <r>
      <rPr>
        <i/>
        <sz val="9"/>
        <color theme="1" tint="0.34998626667073579"/>
        <rFont val="Arial"/>
        <family val="2"/>
        <charset val="238"/>
      </rPr>
      <t xml:space="preserve">Activity rate </t>
    </r>
  </si>
  <si>
    <r>
      <t>Wskaźnik zatrudnienia</t>
    </r>
    <r>
      <rPr>
        <sz val="9"/>
        <color indexed="63"/>
        <rFont val="Arial"/>
        <family val="2"/>
        <charset val="238"/>
      </rPr>
      <t xml:space="preserve"> </t>
    </r>
    <r>
      <rPr>
        <i/>
        <sz val="9"/>
        <color theme="1" tint="0.34998626667073579"/>
        <rFont val="Arial"/>
        <family val="2"/>
        <charset val="238"/>
      </rPr>
      <t>Employment ra</t>
    </r>
    <r>
      <rPr>
        <i/>
        <sz val="9"/>
        <color indexed="63"/>
        <rFont val="Arial"/>
        <family val="2"/>
        <charset val="238"/>
      </rPr>
      <t>te</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</si>
  <si>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 xml:space="preserve"> </t>
    </r>
    <r>
      <rPr>
        <i/>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color indexed="63"/>
        <rFont val="Arial"/>
        <family val="2"/>
        <charset val="238"/>
      </rPr>
      <t xml:space="preserve"> </t>
    </r>
    <r>
      <rPr>
        <i/>
        <sz val="9"/>
        <color indexed="23"/>
        <rFont val="Arial"/>
        <family val="2"/>
        <charset val="238"/>
      </rPr>
      <t xml:space="preserve"> </t>
    </r>
    <r>
      <rPr>
        <i/>
        <sz val="9"/>
        <color theme="1" tint="0.34998626667073579"/>
        <rFont val="Arial"/>
        <family val="2"/>
        <charset val="238"/>
      </rPr>
      <t>previous period = 100</t>
    </r>
  </si>
  <si>
    <r>
      <t xml:space="preserve">ogółem          </t>
    </r>
    <r>
      <rPr>
        <sz val="9"/>
        <color indexed="63"/>
        <rFont val="Arial"/>
        <family val="2"/>
        <charset val="238"/>
      </rPr>
      <t xml:space="preserve"> </t>
    </r>
    <r>
      <rPr>
        <sz val="9"/>
        <color theme="1" tint="0.34998626667073579"/>
        <rFont val="Arial"/>
        <family val="2"/>
        <charset val="238"/>
      </rPr>
      <t xml:space="preserve">   </t>
    </r>
    <r>
      <rPr>
        <i/>
        <sz val="9"/>
        <color indexed="63"/>
        <rFont val="Arial"/>
        <family val="2"/>
        <charset val="238"/>
      </rPr>
      <t xml:space="preserve">total </t>
    </r>
  </si>
  <si>
    <r>
      <t xml:space="preserve">kobiety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 xml:space="preserve">females </t>
    </r>
  </si>
  <si>
    <r>
      <t xml:space="preserve">miasta      </t>
    </r>
    <r>
      <rPr>
        <sz val="9"/>
        <color theme="1" tint="0.34998626667073579"/>
        <rFont val="Arial"/>
        <family val="2"/>
        <charset val="238"/>
      </rPr>
      <t xml:space="preserve">  </t>
    </r>
    <r>
      <rPr>
        <i/>
        <sz val="9"/>
        <color theme="1" tint="0.34998626667073579"/>
        <rFont val="Arial"/>
        <family val="2"/>
        <charset val="238"/>
      </rPr>
      <t>urban          areas</t>
    </r>
    <r>
      <rPr>
        <sz val="9"/>
        <color theme="1" tint="0.34998626667073579"/>
        <rFont val="Arial"/>
        <family val="2"/>
        <charset val="238"/>
      </rPr>
      <t xml:space="preserve"> </t>
    </r>
  </si>
  <si>
    <r>
      <t xml:space="preserve">wieś             </t>
    </r>
    <r>
      <rPr>
        <sz val="9"/>
        <color indexed="63"/>
        <rFont val="Arial"/>
        <family val="2"/>
        <charset val="238"/>
      </rPr>
      <t xml:space="preserve">   </t>
    </r>
    <r>
      <rPr>
        <i/>
        <sz val="9"/>
        <color theme="1" tint="0.34998626667073579"/>
        <rFont val="Arial"/>
        <family val="2"/>
        <charset val="238"/>
      </rPr>
      <t xml:space="preserve">rural             areas </t>
    </r>
  </si>
  <si>
    <r>
      <t xml:space="preserve">ogółem        </t>
    </r>
    <r>
      <rPr>
        <sz val="9"/>
        <color theme="1" tint="0.34998626667073579"/>
        <rFont val="Arial"/>
        <family val="2"/>
        <charset val="238"/>
      </rPr>
      <t xml:space="preserve">  </t>
    </r>
    <r>
      <rPr>
        <i/>
        <sz val="9"/>
        <color theme="1" tint="0.34998626667073579"/>
        <rFont val="Arial"/>
        <family val="2"/>
        <charset val="238"/>
      </rPr>
      <t xml:space="preserve">total </t>
    </r>
  </si>
  <si>
    <r>
      <t xml:space="preserve">mężczyźni     </t>
    </r>
    <r>
      <rPr>
        <sz val="9"/>
        <color indexed="63"/>
        <rFont val="Arial"/>
        <family val="2"/>
        <charset val="238"/>
      </rPr>
      <t xml:space="preserve">   </t>
    </r>
    <r>
      <rPr>
        <i/>
        <sz val="9"/>
        <color theme="1" tint="0.34998626667073579"/>
        <rFont val="Arial"/>
        <family val="2"/>
        <charset val="238"/>
      </rPr>
      <t xml:space="preserve">males </t>
    </r>
  </si>
  <si>
    <r>
      <t xml:space="preserve">kobiety  </t>
    </r>
    <r>
      <rPr>
        <sz val="9"/>
        <color theme="1" tint="0.34998626667073579"/>
        <rFont val="Arial"/>
        <family val="2"/>
        <charset val="238"/>
      </rPr>
      <t xml:space="preserve">   </t>
    </r>
    <r>
      <rPr>
        <i/>
        <sz val="9"/>
        <color theme="1" tint="0.34998626667073579"/>
        <rFont val="Arial"/>
        <family val="2"/>
        <charset val="238"/>
      </rPr>
      <t xml:space="preserve">females </t>
    </r>
  </si>
  <si>
    <r>
      <t xml:space="preserve">miasta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 xml:space="preserve">urban areas </t>
    </r>
  </si>
  <si>
    <r>
      <t xml:space="preserve">osoby           w wieku     15–24 lata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 xml:space="preserve">persons            aged               15–24 years </t>
    </r>
  </si>
  <si>
    <r>
      <t xml:space="preserve">osoby z  wykształ-ceniem zasadni-czym zawodowym           i niższym oraz bez wykształcenia szkolnego     </t>
    </r>
    <r>
      <rPr>
        <sz val="9"/>
        <color theme="1" tint="0.34998626667073579"/>
        <rFont val="Arial"/>
        <family val="2"/>
        <charset val="238"/>
      </rPr>
      <t xml:space="preserve"> </t>
    </r>
    <r>
      <rPr>
        <i/>
        <sz val="9"/>
        <color theme="1" tint="0.34998626667073579"/>
        <rFont val="Arial"/>
        <family val="2"/>
        <charset val="238"/>
      </rPr>
      <t>persons with basic vocational or lower educational attainment and without school education</t>
    </r>
  </si>
  <si>
    <r>
      <t xml:space="preserve">wieś           </t>
    </r>
    <r>
      <rPr>
        <sz val="9"/>
        <color theme="1" tint="0.34998626667073579"/>
        <rFont val="Arial"/>
        <family val="2"/>
        <charset val="238"/>
      </rPr>
      <t xml:space="preserve">    </t>
    </r>
    <r>
      <rPr>
        <i/>
        <sz val="9"/>
        <color theme="1" tint="0.34998626667073579"/>
        <rFont val="Arial"/>
        <family val="2"/>
        <charset val="238"/>
      </rPr>
      <t>rural             areas</t>
    </r>
  </si>
  <si>
    <r>
      <t>z ogółem   </t>
    </r>
    <r>
      <rPr>
        <sz val="9"/>
        <color theme="1" tint="0.34998626667073579"/>
        <rFont val="Arial"/>
        <family val="2"/>
        <charset val="238"/>
      </rPr>
      <t> </t>
    </r>
    <r>
      <rPr>
        <i/>
        <sz val="9"/>
        <color theme="1" tint="0.34998626667073579"/>
        <rFont val="Arial"/>
        <family val="2"/>
        <charset val="238"/>
      </rPr>
      <t xml:space="preserve">of total </t>
    </r>
  </si>
  <si>
    <r>
      <t xml:space="preserve">OKRESY
</t>
    </r>
    <r>
      <rPr>
        <i/>
        <sz val="9"/>
        <color theme="1" tint="0.34998626667073579"/>
        <rFont val="Arial"/>
        <family val="2"/>
        <charset val="238"/>
      </rPr>
      <t>PERIODS</t>
    </r>
    <r>
      <rPr>
        <i/>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indexed="63"/>
        <rFont val="Arial"/>
        <family val="2"/>
        <charset val="238"/>
      </rPr>
      <t xml:space="preserve"> </t>
    </r>
    <r>
      <rPr>
        <i/>
        <sz val="9"/>
        <color indexed="63"/>
        <rFont val="Arial"/>
        <family val="2"/>
        <charset val="238"/>
      </rPr>
      <t xml:space="preserve"> </t>
    </r>
    <r>
      <rPr>
        <i/>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previous period = 100</t>
    </r>
  </si>
  <si>
    <r>
      <rPr>
        <sz val="9"/>
        <rFont val="Arial"/>
        <family val="2"/>
        <charset val="238"/>
      </rPr>
      <t>razem</t>
    </r>
    <r>
      <rPr>
        <i/>
        <sz val="9"/>
        <rFont val="Arial"/>
        <family val="2"/>
        <charset val="238"/>
      </rPr>
      <t xml:space="preserve">
</t>
    </r>
    <r>
      <rPr>
        <i/>
        <sz val="9"/>
        <color theme="1" tint="0.34998626667073579"/>
        <rFont val="Arial"/>
        <family val="2"/>
        <charset val="238"/>
      </rPr>
      <t>total</t>
    </r>
  </si>
  <si>
    <r>
      <t xml:space="preserve">przetwórstwo przemysłowe </t>
    </r>
    <r>
      <rPr>
        <sz val="9"/>
        <color indexed="63"/>
        <rFont val="Arial"/>
        <family val="2"/>
        <charset val="238"/>
      </rPr>
      <t xml:space="preserve">  </t>
    </r>
    <r>
      <rPr>
        <i/>
        <sz val="9"/>
        <color theme="1" tint="0.34998626667073579"/>
        <rFont val="Arial"/>
        <family val="2"/>
        <charset val="238"/>
      </rPr>
      <t>manufacturing</t>
    </r>
  </si>
  <si>
    <r>
      <t>przemysł</t>
    </r>
    <r>
      <rPr>
        <i/>
        <vertAlign val="superscript"/>
        <sz val="9"/>
        <rFont val="Arial"/>
        <family val="2"/>
        <charset val="238"/>
      </rPr>
      <t>a</t>
    </r>
    <r>
      <rPr>
        <sz val="9"/>
        <rFont val="Arial"/>
        <family val="2"/>
        <charset val="238"/>
      </rPr>
      <t xml:space="preserve">     </t>
    </r>
    <r>
      <rPr>
        <sz val="9"/>
        <color theme="1" tint="0.34998626667073579"/>
        <rFont val="Arial"/>
        <family val="2"/>
        <charset val="238"/>
      </rPr>
      <t xml:space="preserve"> industry</t>
    </r>
    <r>
      <rPr>
        <i/>
        <vertAlign val="superscript"/>
        <sz val="9"/>
        <color theme="1" tint="0.34998626667073579"/>
        <rFont val="Arial"/>
        <family val="2"/>
        <charset val="238"/>
      </rPr>
      <t>a</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</si>
  <si>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i/>
        <sz val="9"/>
        <color theme="1" tint="0.34998626667073579"/>
        <rFont val="Arial"/>
        <family val="2"/>
        <charset val="238"/>
      </rPr>
      <t>electricity, gas,
steam and air
conditioning supply</t>
    </r>
  </si>
  <si>
    <r>
      <t>dostawa wody; gospodarowanie ściekami i odpadami; rekultywacja</t>
    </r>
    <r>
      <rPr>
        <i/>
        <vertAlign val="superscript"/>
        <sz val="9"/>
        <rFont val="Arial"/>
        <family val="2"/>
        <charset val="238"/>
      </rPr>
      <t>∆</t>
    </r>
    <r>
      <rPr>
        <sz val="9"/>
        <rFont val="Arial"/>
        <family val="2"/>
        <charset val="238"/>
      </rPr>
      <t xml:space="preserve">
</t>
    </r>
    <r>
      <rPr>
        <i/>
        <sz val="9"/>
        <color theme="1" tint="0.34998626667073579"/>
        <rFont val="Arial"/>
        <family val="2"/>
        <charset val="238"/>
      </rPr>
      <t>water supply; sewerage, waste management and remediation activities</t>
    </r>
  </si>
  <si>
    <r>
      <t xml:space="preserve">  </t>
    </r>
    <r>
      <rPr>
        <i/>
        <sz val="8"/>
        <rFont val="Arial"/>
        <family val="2"/>
        <charset val="238"/>
      </rPr>
      <t>a</t>
    </r>
    <r>
      <rPr>
        <sz val="8"/>
        <rFont val="Arial"/>
        <family val="2"/>
        <charset val="238"/>
      </rPr>
      <t xml:space="preserve">  Patrz uwagi ogólne pkt 11.         </t>
    </r>
    <r>
      <rPr>
        <sz val="8"/>
        <color theme="1" tint="0.34998626667073579"/>
        <rFont val="Arial"/>
        <family val="2"/>
        <charset val="238"/>
      </rPr>
      <t xml:space="preserve"> </t>
    </r>
    <r>
      <rPr>
        <i/>
        <sz val="8"/>
        <color theme="1" tint="0.34998626667073579"/>
        <rFont val="Arial"/>
        <family val="2"/>
        <charset val="238"/>
      </rPr>
      <t>a  See general notes item 11.</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</si>
  <si>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t>
    </r>
    <r>
      <rPr>
        <i/>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indexed="63"/>
        <rFont val="Arial"/>
        <family val="2"/>
        <charset val="238"/>
      </rPr>
      <t xml:space="preserve"> </t>
    </r>
    <r>
      <rPr>
        <i/>
        <sz val="9"/>
        <color indexed="63"/>
        <rFont val="Arial"/>
        <family val="2"/>
        <charset val="238"/>
      </rPr>
      <t xml:space="preserve">  </t>
    </r>
    <r>
      <rPr>
        <i/>
        <sz val="9"/>
        <color theme="1" tint="0.34998626667073579"/>
        <rFont val="Arial"/>
        <family val="2"/>
        <charset val="238"/>
      </rPr>
      <t>previous period = 10</t>
    </r>
    <r>
      <rPr>
        <i/>
        <sz val="9"/>
        <color indexed="63"/>
        <rFont val="Arial"/>
        <family val="2"/>
        <charset val="238"/>
      </rPr>
      <t>0</t>
    </r>
  </si>
  <si>
    <r>
      <t>                   SOCIAL  BENEFITS</t>
    </r>
    <r>
      <rPr>
        <i/>
        <vertAlign val="superscript"/>
        <sz val="10"/>
        <color theme="1" tint="0.34998626667073579"/>
        <rFont val="Arial"/>
        <family val="2"/>
        <charset val="238"/>
      </rPr>
      <t>a</t>
    </r>
    <r>
      <rPr>
        <i/>
        <vertAlign val="superscript"/>
        <sz val="10"/>
        <color theme="1" tint="0.34998626667073579"/>
        <rFont val="Times New Roman"/>
        <family val="1"/>
        <charset val="238"/>
      </rPr>
      <t xml:space="preserve"> </t>
    </r>
  </si>
  <si>
    <r>
      <t>Liczba emerytów i rencistów</t>
    </r>
    <r>
      <rPr>
        <i/>
        <vertAlign val="superscript"/>
        <sz val="9"/>
        <rFont val="Arial"/>
        <family val="2"/>
        <charset val="238"/>
      </rPr>
      <t>b</t>
    </r>
    <r>
      <rPr>
        <sz val="9"/>
        <rFont val="Arial"/>
        <family val="2"/>
        <charset val="238"/>
      </rPr>
      <t xml:space="preserve"> w tys.                  </t>
    </r>
    <r>
      <rPr>
        <sz val="9"/>
        <color indexed="63"/>
        <rFont val="Arial"/>
        <family val="2"/>
        <charset val="238"/>
      </rPr>
      <t xml:space="preserve">    </t>
    </r>
    <r>
      <rPr>
        <i/>
        <sz val="9"/>
        <color theme="1" tint="0.34998626667073579"/>
        <rFont val="Arial"/>
        <family val="2"/>
        <charset val="238"/>
      </rPr>
      <t>Number of retirees and pensioners</t>
    </r>
    <r>
      <rPr>
        <i/>
        <vertAlign val="superscript"/>
        <sz val="9"/>
        <color theme="1" tint="0.34998626667073579"/>
        <rFont val="Arial"/>
        <family val="2"/>
        <charset val="238"/>
      </rPr>
      <t>b</t>
    </r>
    <r>
      <rPr>
        <i/>
        <sz val="9"/>
        <color theme="1" tint="0.34998626667073579"/>
        <rFont val="Arial"/>
        <family val="2"/>
        <charset val="238"/>
      </rPr>
      <t xml:space="preserve"> in thous. </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</si>
  <si>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 xml:space="preserve"> </t>
    </r>
    <r>
      <rPr>
        <i/>
        <sz val="9"/>
        <color theme="1" tint="0.34998626667073579"/>
        <rFont val="Arial"/>
        <family val="2"/>
        <charset val="238"/>
      </rPr>
      <t>corresponding period 
     of previous year = 100</t>
    </r>
    <r>
      <rPr>
        <sz val="9"/>
        <rFont val="Arial"/>
        <family val="2"/>
        <charset val="238"/>
      </rPr>
      <t xml:space="preserve">
</t>
    </r>
  </si>
  <si>
    <r>
      <t xml:space="preserve">ogółem              </t>
    </r>
    <r>
      <rPr>
        <sz val="9"/>
        <color indexed="63"/>
        <rFont val="Arial"/>
        <family val="2"/>
        <charset val="238"/>
      </rPr>
      <t xml:space="preserve"> </t>
    </r>
    <r>
      <rPr>
        <i/>
        <sz val="9"/>
        <color theme="1" tint="0.34998626667073579"/>
        <rFont val="Arial"/>
        <family val="2"/>
        <charset val="238"/>
      </rPr>
      <t xml:space="preserve">total </t>
    </r>
  </si>
  <si>
    <r>
      <t xml:space="preserve">pobierajcych świadczenia wypłacane                przez Zakład Ubezpieczeń Społecznych  </t>
    </r>
    <r>
      <rPr>
        <sz val="9"/>
        <color indexed="63"/>
        <rFont val="Arial"/>
        <family val="2"/>
        <charset val="238"/>
      </rPr>
      <t xml:space="preserve"> </t>
    </r>
    <r>
      <rPr>
        <i/>
        <sz val="9"/>
        <color theme="1" tint="0.34998626667073579"/>
        <rFont val="Arial"/>
        <family val="2"/>
        <charset val="238"/>
      </rPr>
      <t xml:space="preserve">receiving benefits paid by                    the Social Insurance      Institution </t>
    </r>
  </si>
  <si>
    <r>
      <t>rolników indywidualnych</t>
    </r>
    <r>
      <rPr>
        <sz val="9"/>
        <color indexed="63"/>
        <rFont val="Arial"/>
        <family val="2"/>
        <charset val="238"/>
      </rPr>
      <t xml:space="preserve"> </t>
    </r>
    <r>
      <rPr>
        <i/>
        <sz val="9"/>
        <color theme="1" tint="0.34998626667073579"/>
        <rFont val="Arial"/>
        <family val="2"/>
        <charset val="238"/>
      </rPr>
      <t xml:space="preserve">farmers </t>
    </r>
  </si>
  <si>
    <r>
      <t xml:space="preserve">Przeciętna miesięczna emerytura i renta brutto w zł                                                          </t>
    </r>
    <r>
      <rPr>
        <sz val="9"/>
        <color theme="1" tint="0.34998626667073579"/>
        <rFont val="Arial"/>
        <family val="2"/>
        <charset val="238"/>
      </rPr>
      <t xml:space="preserve">       </t>
    </r>
    <r>
      <rPr>
        <i/>
        <sz val="9"/>
        <color indexed="63"/>
        <rFont val="Arial"/>
        <family val="2"/>
        <charset val="238"/>
      </rPr>
      <t xml:space="preserve">Average monthly gross retirement pay and pension in zl </t>
    </r>
  </si>
  <si>
    <r>
      <t xml:space="preserve">wypłacana przez Zakład Ubezpieczeń Społecznych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 xml:space="preserve">paid by the Social Insurance Institution </t>
    </r>
  </si>
  <si>
    <r>
      <t xml:space="preserve">ogółem             </t>
    </r>
    <r>
      <rPr>
        <sz val="9"/>
        <color indexed="63"/>
        <rFont val="Arial"/>
        <family val="2"/>
        <charset val="238"/>
      </rPr>
      <t xml:space="preserve">  </t>
    </r>
    <r>
      <rPr>
        <i/>
        <sz val="9"/>
        <color theme="1" tint="0.34998626667073579"/>
        <rFont val="Arial"/>
        <family val="2"/>
        <charset val="238"/>
      </rPr>
      <t xml:space="preserve">total </t>
    </r>
  </si>
  <si>
    <r>
      <t>emerytura</t>
    </r>
    <r>
      <rPr>
        <sz val="9"/>
        <color indexed="63"/>
        <rFont val="Arial"/>
        <family val="2"/>
        <charset val="238"/>
      </rPr>
      <t xml:space="preserve"> </t>
    </r>
    <r>
      <rPr>
        <i/>
        <sz val="9"/>
        <color theme="1" tint="0.34998626667073579"/>
        <rFont val="Arial"/>
        <family val="2"/>
        <charset val="238"/>
      </rPr>
      <t xml:space="preserve">retirement pay </t>
    </r>
  </si>
  <si>
    <r>
      <t xml:space="preserve">renta z tytułu niezdolności       do pracy          </t>
    </r>
    <r>
      <rPr>
        <sz val="9"/>
        <color theme="1" tint="0.34998626667073579"/>
        <rFont val="Arial"/>
        <family val="2"/>
        <charset val="238"/>
      </rPr>
      <t xml:space="preserve">    </t>
    </r>
    <r>
      <rPr>
        <i/>
        <sz val="9"/>
        <color theme="1" tint="0.34998626667073579"/>
        <rFont val="Arial"/>
        <family val="2"/>
        <charset val="238"/>
      </rPr>
      <t xml:space="preserve">pension     resulting from an inability               to work </t>
    </r>
  </si>
  <si>
    <r>
      <t>renta rodzinna</t>
    </r>
    <r>
      <rPr>
        <sz val="9"/>
        <color theme="1" tint="0.34998626667073579"/>
        <rFont val="Arial"/>
        <family val="2"/>
        <charset val="238"/>
      </rPr>
      <t xml:space="preserve">  </t>
    </r>
    <r>
      <rPr>
        <i/>
        <sz val="9"/>
        <color theme="1" tint="0.34998626667073579"/>
        <rFont val="Arial"/>
        <family val="2"/>
        <charset val="238"/>
      </rPr>
      <t>family pension</t>
    </r>
  </si>
  <si>
    <r>
      <t xml:space="preserve">rolników              indywidualnych       </t>
    </r>
    <r>
      <rPr>
        <sz val="9"/>
        <color theme="1" tint="0.34998626667073579"/>
        <rFont val="Arial"/>
        <family val="2"/>
        <charset val="238"/>
      </rPr>
      <t xml:space="preserve">   </t>
    </r>
    <r>
      <rPr>
        <i/>
        <sz val="9"/>
        <color theme="1" tint="0.34998626667073579"/>
        <rFont val="Arial"/>
        <family val="2"/>
        <charset val="238"/>
      </rPr>
      <t xml:space="preserve">farmers </t>
    </r>
  </si>
  <si>
    <r>
      <t xml:space="preserve">  a  See methodological notes item 8.  b  Monthly average.</t>
    </r>
    <r>
      <rPr>
        <sz val="8"/>
        <color theme="1" tint="0.34998626667073579"/>
        <rFont val="Arial"/>
        <family val="2"/>
        <charset val="238"/>
      </rPr>
      <t xml:space="preserve"> </t>
    </r>
  </si>
  <si>
    <r>
      <t>                  FINANCIAL  RESULTS  OF  NON-FINANCIAL  ENTERPRISES</t>
    </r>
    <r>
      <rPr>
        <i/>
        <vertAlign val="superscript"/>
        <sz val="10"/>
        <color theme="1" tint="0.34998626667073579"/>
        <rFont val="Arial"/>
        <family val="2"/>
        <charset val="238"/>
      </rPr>
      <t>a</t>
    </r>
    <r>
      <rPr>
        <i/>
        <sz val="10"/>
        <color theme="1" tint="0.34998626667073579"/>
        <rFont val="Times New Roman"/>
        <family val="1"/>
        <charset val="238"/>
      </rPr>
      <t xml:space="preserve"> </t>
    </r>
  </si>
  <si>
    <r>
      <t xml:space="preserve">Przychody z całokształtu działalności                                                                                                                </t>
    </r>
    <r>
      <rPr>
        <sz val="9"/>
        <color indexed="63"/>
        <rFont val="Arial"/>
        <family val="2"/>
        <charset val="238"/>
      </rPr>
      <t xml:space="preserve">    </t>
    </r>
    <r>
      <rPr>
        <i/>
        <sz val="9"/>
        <color theme="1" tint="0.34998626667073579"/>
        <rFont val="Arial"/>
        <family val="2"/>
        <charset val="238"/>
      </rPr>
      <t>Revenues from total activity</t>
    </r>
    <r>
      <rPr>
        <sz val="9"/>
        <color theme="1" tint="0.34998626667073579"/>
        <rFont val="Arial"/>
        <family val="2"/>
        <charset val="238"/>
      </rPr>
      <t xml:space="preserve"> </t>
    </r>
  </si>
  <si>
    <r>
      <t xml:space="preserve">Koszty uzyskania przychodów z całokształtu działalności                                                      </t>
    </r>
    <r>
      <rPr>
        <sz val="9"/>
        <color theme="1" tint="0.34998626667073579"/>
        <rFont val="Arial"/>
        <family val="2"/>
        <charset val="238"/>
      </rPr>
      <t xml:space="preserve">   </t>
    </r>
    <r>
      <rPr>
        <i/>
        <sz val="9"/>
        <color theme="1" tint="0.34998626667073579"/>
        <rFont val="Arial"/>
        <family val="2"/>
        <charset val="238"/>
      </rPr>
      <t xml:space="preserve">Cost of obtaining revenues from total activity </t>
    </r>
  </si>
  <si>
    <r>
      <t xml:space="preserve">OKRESY                </t>
    </r>
    <r>
      <rPr>
        <sz val="9"/>
        <color theme="1" tint="0.34998626667073579"/>
        <rFont val="Arial"/>
        <family val="2"/>
        <charset val="238"/>
      </rPr>
      <t xml:space="preserve">     </t>
    </r>
    <r>
      <rPr>
        <i/>
        <sz val="9"/>
        <color theme="1" tint="0.34998626667073579"/>
        <rFont val="Arial"/>
        <family val="2"/>
        <charset val="238"/>
      </rPr>
      <t>PERIODS</t>
    </r>
  </si>
  <si>
    <r>
      <t xml:space="preserve">ogółem            </t>
    </r>
    <r>
      <rPr>
        <sz val="9"/>
        <color indexed="63"/>
        <rFont val="Arial"/>
        <family val="2"/>
        <charset val="238"/>
      </rPr>
      <t xml:space="preserve">   </t>
    </r>
    <r>
      <rPr>
        <i/>
        <sz val="9"/>
        <color theme="1" tint="0.34998626667073579"/>
        <rFont val="Arial"/>
        <family val="2"/>
        <charset val="238"/>
      </rPr>
      <t xml:space="preserve">total </t>
    </r>
  </si>
  <si>
    <r>
      <t xml:space="preserve">przychody netto ze sprzedaży produktów         </t>
    </r>
    <r>
      <rPr>
        <sz val="9"/>
        <color indexed="63"/>
        <rFont val="Arial"/>
        <family val="2"/>
        <charset val="238"/>
      </rPr>
      <t xml:space="preserve">    </t>
    </r>
    <r>
      <rPr>
        <i/>
        <sz val="9"/>
        <color theme="1" tint="0.34998626667073579"/>
        <rFont val="Arial"/>
        <family val="2"/>
        <charset val="238"/>
      </rPr>
      <t>net revenues           from sale                 of products</t>
    </r>
    <r>
      <rPr>
        <sz val="9"/>
        <color theme="1" tint="0.34998626667073579"/>
        <rFont val="Arial"/>
        <family val="2"/>
        <charset val="238"/>
      </rPr>
      <t xml:space="preserve"> </t>
    </r>
    <r>
      <rPr>
        <sz val="9"/>
        <color indexed="63"/>
        <rFont val="Arial"/>
        <family val="2"/>
        <charset val="238"/>
      </rPr>
      <t xml:space="preserve"> </t>
    </r>
  </si>
  <si>
    <r>
      <t xml:space="preserve">przychody netto ze sprzedaży towarów                 i materiałów       </t>
    </r>
    <r>
      <rPr>
        <sz val="9"/>
        <color indexed="63"/>
        <rFont val="Arial"/>
        <family val="2"/>
        <charset val="238"/>
      </rPr>
      <t xml:space="preserve"> </t>
    </r>
    <r>
      <rPr>
        <i/>
        <sz val="9"/>
        <color theme="1" tint="0.34998626667073579"/>
        <rFont val="Arial"/>
        <family val="2"/>
        <charset val="238"/>
      </rPr>
      <t xml:space="preserve">net revenues from sale      of goods         and  materials </t>
    </r>
  </si>
  <si>
    <r>
      <t xml:space="preserve">pozostałe przychody operacyjne                   </t>
    </r>
    <r>
      <rPr>
        <sz val="9"/>
        <color indexed="63"/>
        <rFont val="Arial"/>
        <family val="2"/>
        <charset val="238"/>
      </rPr>
      <t xml:space="preserve">   </t>
    </r>
    <r>
      <rPr>
        <i/>
        <sz val="9"/>
        <color theme="1" tint="0.34998626667073579"/>
        <rFont val="Arial"/>
        <family val="2"/>
        <charset val="238"/>
      </rPr>
      <t>other operational revenues</t>
    </r>
  </si>
  <si>
    <r>
      <t xml:space="preserve">dotacje          </t>
    </r>
    <r>
      <rPr>
        <sz val="9"/>
        <color indexed="63"/>
        <rFont val="Arial"/>
        <family val="2"/>
        <charset val="238"/>
      </rPr>
      <t xml:space="preserve">  </t>
    </r>
    <r>
      <rPr>
        <i/>
        <sz val="9"/>
        <color theme="1" tint="0.34998626667073579"/>
        <rFont val="Arial"/>
        <family val="2"/>
        <charset val="238"/>
      </rPr>
      <t xml:space="preserve">subsidies </t>
    </r>
  </si>
  <si>
    <r>
      <t xml:space="preserve">przychody finansowe         </t>
    </r>
    <r>
      <rPr>
        <i/>
        <sz val="9"/>
        <color theme="1" tint="0.34998626667073579"/>
        <rFont val="Arial"/>
        <family val="2"/>
        <charset val="238"/>
      </rPr>
      <t xml:space="preserve">financial        revenues </t>
    </r>
  </si>
  <si>
    <r>
      <t xml:space="preserve">ogółem         </t>
    </r>
    <r>
      <rPr>
        <sz val="9"/>
        <color indexed="63"/>
        <rFont val="Arial"/>
        <family val="2"/>
        <charset val="238"/>
      </rPr>
      <t xml:space="preserve">   </t>
    </r>
    <r>
      <rPr>
        <i/>
        <sz val="9"/>
        <color theme="1" tint="0.34998626667073579"/>
        <rFont val="Arial"/>
        <family val="2"/>
        <charset val="238"/>
      </rPr>
      <t xml:space="preserve">total </t>
    </r>
  </si>
  <si>
    <r>
      <t xml:space="preserve">koszt własny sprzedanych produktów    </t>
    </r>
    <r>
      <rPr>
        <sz val="9"/>
        <color indexed="63"/>
        <rFont val="Arial"/>
        <family val="2"/>
        <charset val="238"/>
      </rPr>
      <t xml:space="preserve">   </t>
    </r>
    <r>
      <rPr>
        <i/>
        <sz val="9"/>
        <color theme="1" tint="0.34998626667073579"/>
        <rFont val="Arial"/>
        <family val="2"/>
        <charset val="238"/>
      </rPr>
      <t xml:space="preserve">cost of products          sold </t>
    </r>
  </si>
  <si>
    <r>
      <t xml:space="preserve">wartość sprzedanych towarów                    i materiałów         </t>
    </r>
    <r>
      <rPr>
        <sz val="9"/>
        <color indexed="63"/>
        <rFont val="Arial"/>
        <family val="2"/>
        <charset val="238"/>
      </rPr>
      <t xml:space="preserve"> </t>
    </r>
    <r>
      <rPr>
        <i/>
        <sz val="9"/>
        <color theme="1" tint="0.34998626667073579"/>
        <rFont val="Arial"/>
        <family val="2"/>
        <charset val="238"/>
      </rPr>
      <t>value of sold goods and materials</t>
    </r>
  </si>
  <si>
    <r>
      <t xml:space="preserve">pozostałe koszty operacyjne     </t>
    </r>
    <r>
      <rPr>
        <sz val="9"/>
        <color indexed="63"/>
        <rFont val="Arial"/>
        <family val="2"/>
        <charset val="238"/>
      </rPr>
      <t xml:space="preserve">  </t>
    </r>
    <r>
      <rPr>
        <i/>
        <sz val="9"/>
        <color theme="1" tint="0.34998626667073579"/>
        <rFont val="Arial"/>
        <family val="2"/>
        <charset val="238"/>
      </rPr>
      <t xml:space="preserve">other operating cost </t>
    </r>
  </si>
  <si>
    <r>
      <t>koszty finansowe</t>
    </r>
    <r>
      <rPr>
        <sz val="9"/>
        <color indexed="63"/>
        <rFont val="Arial"/>
        <family val="2"/>
        <charset val="238"/>
      </rPr>
      <t xml:space="preserve"> </t>
    </r>
    <r>
      <rPr>
        <i/>
        <sz val="9"/>
        <color theme="1" tint="0.34998626667073579"/>
        <rFont val="Arial"/>
        <family val="2"/>
        <charset val="238"/>
      </rPr>
      <t xml:space="preserve">financial        cost </t>
    </r>
  </si>
  <si>
    <r>
      <t xml:space="preserve">                  FINANCIAL  RESULTS  OF  NON-FINANCIAL  ENTERPRISES</t>
    </r>
    <r>
      <rPr>
        <i/>
        <vertAlign val="superscript"/>
        <sz val="10"/>
        <color theme="1" tint="0.34998626667073579"/>
        <rFont val="Arial"/>
        <family val="2"/>
        <charset val="238"/>
      </rPr>
      <t>a</t>
    </r>
    <r>
      <rPr>
        <i/>
        <sz val="10"/>
        <color theme="1" tint="0.34998626667073579"/>
        <rFont val="Czcionka tekstu podstawowego"/>
        <family val="2"/>
        <charset val="238"/>
      </rPr>
      <t xml:space="preserve"> (cont.)</t>
    </r>
  </si>
  <si>
    <r>
      <t xml:space="preserve">OKRESY                    </t>
    </r>
    <r>
      <rPr>
        <sz val="9"/>
        <color indexed="63"/>
        <rFont val="Arial"/>
        <family val="2"/>
        <charset val="238"/>
      </rPr>
      <t xml:space="preserve"> </t>
    </r>
    <r>
      <rPr>
        <i/>
        <sz val="9"/>
        <color theme="1" tint="0.34998626667073579"/>
        <rFont val="Arial"/>
        <family val="2"/>
        <charset val="238"/>
      </rPr>
      <t>PERIODS</t>
    </r>
  </si>
  <si>
    <r>
      <t xml:space="preserve">Wynik finansowy        ze sprzedaży produktów, towarów 
i materiałów </t>
    </r>
    <r>
      <rPr>
        <sz val="9"/>
        <color indexed="63"/>
        <rFont val="Arial"/>
        <family val="2"/>
        <charset val="238"/>
      </rPr>
      <t xml:space="preserve"> </t>
    </r>
    <r>
      <rPr>
        <i/>
        <sz val="9"/>
        <color theme="1" tint="0.34998626667073579"/>
        <rFont val="Arial"/>
        <family val="2"/>
        <charset val="238"/>
      </rPr>
      <t xml:space="preserve">Financial result  from sale of products, goods and materials  </t>
    </r>
  </si>
  <si>
    <r>
      <t xml:space="preserve">Wynik finansowy brutto                                            
</t>
    </r>
    <r>
      <rPr>
        <i/>
        <sz val="9"/>
        <color theme="1" tint="0.34998626667073579"/>
        <rFont val="Arial"/>
        <family val="2"/>
        <charset val="238"/>
      </rPr>
      <t xml:space="preserve">Gross financial result </t>
    </r>
  </si>
  <si>
    <r>
      <t xml:space="preserve">saldo            </t>
    </r>
    <r>
      <rPr>
        <sz val="9"/>
        <color indexed="63"/>
        <rFont val="Arial"/>
        <family val="2"/>
        <charset val="238"/>
      </rPr>
      <t xml:space="preserve"> </t>
    </r>
    <r>
      <rPr>
        <i/>
        <sz val="9"/>
        <color theme="1" tint="0.34998626667073579"/>
        <rFont val="Arial"/>
        <family val="2"/>
        <charset val="238"/>
      </rPr>
      <t xml:space="preserve">balance </t>
    </r>
  </si>
  <si>
    <r>
      <t xml:space="preserve">zysk               </t>
    </r>
    <r>
      <rPr>
        <sz val="9"/>
        <color indexed="63"/>
        <rFont val="Arial"/>
        <family val="2"/>
        <charset val="238"/>
      </rPr>
      <t xml:space="preserve">   </t>
    </r>
    <r>
      <rPr>
        <i/>
        <sz val="9"/>
        <color theme="1" tint="0.34998626667073579"/>
        <rFont val="Arial"/>
        <family val="2"/>
        <charset val="238"/>
      </rPr>
      <t xml:space="preserve">profit </t>
    </r>
  </si>
  <si>
    <r>
      <t xml:space="preserve">strata                 </t>
    </r>
    <r>
      <rPr>
        <sz val="9"/>
        <color indexed="63"/>
        <rFont val="Arial"/>
        <family val="2"/>
        <charset val="238"/>
      </rPr>
      <t xml:space="preserve"> </t>
    </r>
    <r>
      <rPr>
        <i/>
        <sz val="9"/>
        <color theme="1" tint="0.34998626667073579"/>
        <rFont val="Arial"/>
        <family val="2"/>
        <charset val="238"/>
      </rPr>
      <t xml:space="preserve">loss </t>
    </r>
  </si>
  <si>
    <r>
      <t>Obciążenia wyniku finansowego brutto</t>
    </r>
    <r>
      <rPr>
        <i/>
        <vertAlign val="superscript"/>
        <sz val="9"/>
        <rFont val="Arial"/>
        <family val="2"/>
        <charset val="238"/>
      </rPr>
      <t>b</t>
    </r>
    <r>
      <rPr>
        <sz val="9"/>
        <rFont val="Arial"/>
        <family val="2"/>
        <charset val="238"/>
      </rPr>
      <t xml:space="preserve">       
</t>
    </r>
    <r>
      <rPr>
        <i/>
        <sz val="9"/>
        <color theme="1" tint="0.34998626667073579"/>
        <rFont val="Arial"/>
        <family val="2"/>
        <charset val="238"/>
      </rPr>
      <t>Encumbrances            of gross financial       result</t>
    </r>
    <r>
      <rPr>
        <i/>
        <vertAlign val="superscript"/>
        <sz val="9"/>
        <color theme="1" tint="0.34998626667073579"/>
        <rFont val="Arial"/>
        <family val="2"/>
        <charset val="238"/>
      </rPr>
      <t>b</t>
    </r>
  </si>
  <si>
    <r>
      <t xml:space="preserve">Wynik finansowy netto                                            
</t>
    </r>
    <r>
      <rPr>
        <i/>
        <sz val="9"/>
        <color theme="1" tint="0.34998626667073579"/>
        <rFont val="Arial"/>
        <family val="2"/>
        <charset val="238"/>
      </rPr>
      <t xml:space="preserve">Net financial result </t>
    </r>
  </si>
  <si>
    <r>
      <t xml:space="preserve">saldo          </t>
    </r>
    <r>
      <rPr>
        <sz val="9"/>
        <color indexed="63"/>
        <rFont val="Arial"/>
        <family val="2"/>
        <charset val="238"/>
      </rPr>
      <t xml:space="preserve"> </t>
    </r>
    <r>
      <rPr>
        <i/>
        <sz val="9"/>
        <color theme="1" tint="0.34998626667073579"/>
        <rFont val="Arial"/>
        <family val="2"/>
        <charset val="238"/>
      </rPr>
      <t xml:space="preserve">balance </t>
    </r>
  </si>
  <si>
    <r>
      <t xml:space="preserve">zysk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 xml:space="preserve">profit </t>
    </r>
  </si>
  <si>
    <r>
      <t xml:space="preserve">strata               </t>
    </r>
    <r>
      <rPr>
        <sz val="9"/>
        <color indexed="63"/>
        <rFont val="Arial"/>
        <family val="2"/>
        <charset val="238"/>
      </rPr>
      <t xml:space="preserve">  </t>
    </r>
    <r>
      <rPr>
        <i/>
        <sz val="9"/>
        <color theme="1" tint="0.34998626667073579"/>
        <rFont val="Arial"/>
        <family val="2"/>
        <charset val="238"/>
      </rPr>
      <t xml:space="preserve">loss </t>
    </r>
  </si>
  <si>
    <r>
      <t xml:space="preserve">                   </t>
    </r>
    <r>
      <rPr>
        <i/>
        <sz val="10"/>
        <color theme="1" tint="0.34998626667073579"/>
        <rFont val="Arial"/>
        <family val="2"/>
        <charset val="238"/>
      </rPr>
      <t xml:space="preserve">FINANCIAL  RESULTS  OF  NON-FINANCIAL  ENTERPRISES  BY  SECTIONS </t>
    </r>
  </si>
  <si>
    <r>
      <t xml:space="preserve">              </t>
    </r>
    <r>
      <rPr>
        <sz val="10"/>
        <color theme="1" tint="0.34998626667073579"/>
        <rFont val="Arial"/>
        <family val="2"/>
        <charset val="238"/>
      </rPr>
      <t xml:space="preserve">      </t>
    </r>
    <r>
      <rPr>
        <i/>
        <sz val="10"/>
        <color theme="1" tint="0.34998626667073579"/>
        <rFont val="Arial"/>
        <family val="2"/>
        <charset val="238"/>
      </rPr>
      <t>I. REVENUES,  COSTS,  FINANCIAL  RESULT  FROM  SALE</t>
    </r>
    <r>
      <rPr>
        <i/>
        <vertAlign val="superscript"/>
        <sz val="10"/>
        <color theme="1" tint="0.34998626667073579"/>
        <rFont val="Arial"/>
        <family val="2"/>
        <charset val="238"/>
      </rPr>
      <t>a</t>
    </r>
  </si>
  <si>
    <r>
      <t xml:space="preserve">OKRESY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 xml:space="preserve"> PERIODS</t>
    </r>
  </si>
  <si>
    <r>
      <t xml:space="preserve">Ogółem
</t>
    </r>
    <r>
      <rPr>
        <i/>
        <sz val="9"/>
        <color theme="1" tint="0.34998626667073579"/>
        <rFont val="Arial"/>
        <family val="2"/>
        <charset val="238"/>
      </rPr>
      <t>Total</t>
    </r>
  </si>
  <si>
    <r>
      <t xml:space="preserve">górnictwo               i wydobywanie
</t>
    </r>
    <r>
      <rPr>
        <i/>
        <sz val="9"/>
        <color theme="1" tint="0.34998626667073579"/>
        <rFont val="Arial"/>
        <family val="2"/>
        <charset val="238"/>
      </rPr>
      <t>mining and quarrying</t>
    </r>
  </si>
  <si>
    <r>
      <t xml:space="preserve">przetwórstwo przemysłowe
</t>
    </r>
    <r>
      <rPr>
        <i/>
        <sz val="9"/>
        <color theme="1" tint="0.34998626667073579"/>
        <rFont val="Arial"/>
        <family val="2"/>
        <charset val="238"/>
      </rPr>
      <t>manufacturing</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</si>
  <si>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i/>
        <sz val="9"/>
        <color theme="1" tint="0.34998626667073579"/>
        <rFont val="Arial"/>
        <family val="2"/>
        <charset val="238"/>
      </rPr>
      <t>electricity, gas, steam and air conditioning supply</t>
    </r>
  </si>
  <si>
    <r>
      <t>dostawa wody; gospodaro-wanie ściekami
i odpadami; rekultywacja</t>
    </r>
    <r>
      <rPr>
        <vertAlign val="superscript"/>
        <sz val="9"/>
        <rFont val="Arial"/>
        <family val="2"/>
        <charset val="238"/>
      </rPr>
      <t>∆</t>
    </r>
    <r>
      <rPr>
        <sz val="9"/>
        <rFont val="Arial"/>
        <family val="2"/>
        <charset val="238"/>
      </rPr>
      <t xml:space="preserve">
</t>
    </r>
    <r>
      <rPr>
        <i/>
        <sz val="9"/>
        <color theme="1" tint="0.34998626667073579"/>
        <rFont val="Arial"/>
        <family val="2"/>
        <charset val="238"/>
      </rPr>
      <t>water supply; sewerage, waste management and remediation activities</t>
    </r>
  </si>
  <si>
    <r>
      <t xml:space="preserve">budow-            nictwo
</t>
    </r>
    <r>
      <rPr>
        <i/>
        <sz val="9"/>
        <color theme="1" tint="0.34998626667073579"/>
        <rFont val="Arial"/>
        <family val="2"/>
        <charset val="238"/>
      </rPr>
      <t>construction</t>
    </r>
  </si>
  <si>
    <r>
      <t>handel; naprawa pojazdów samocho-dowych</t>
    </r>
    <r>
      <rPr>
        <vertAlign val="superscript"/>
        <sz val="9"/>
        <rFont val="Arial"/>
        <family val="2"/>
        <charset val="238"/>
      </rPr>
      <t>∆</t>
    </r>
    <r>
      <rPr>
        <sz val="9"/>
        <rFont val="Arial"/>
        <family val="2"/>
        <charset val="238"/>
      </rPr>
      <t xml:space="preserve">
</t>
    </r>
    <r>
      <rPr>
        <i/>
        <sz val="9"/>
        <color theme="1" tint="0.34998626667073579"/>
        <rFont val="Arial"/>
        <family val="2"/>
        <charset val="238"/>
      </rPr>
      <t>trade; repair of motor vehicles</t>
    </r>
    <r>
      <rPr>
        <i/>
        <vertAlign val="superscript"/>
        <sz val="9"/>
        <color theme="1" tint="0.34998626667073579"/>
        <rFont val="Arial"/>
        <family val="2"/>
        <charset val="238"/>
      </rPr>
      <t>∆</t>
    </r>
  </si>
  <si>
    <r>
      <t xml:space="preserve">transport                i gospodaka magazynowa
</t>
    </r>
    <r>
      <rPr>
        <i/>
        <sz val="9"/>
        <color theme="1" tint="0.34998626667073579"/>
        <rFont val="Arial"/>
        <family val="2"/>
        <charset val="238"/>
      </rPr>
      <t>transpor-      tation and storage</t>
    </r>
  </si>
  <si>
    <r>
      <t>zakwatero-wanie               
i gastronomia</t>
    </r>
    <r>
      <rPr>
        <vertAlign val="superscript"/>
        <sz val="9"/>
        <rFont val="Arial"/>
        <family val="2"/>
        <charset val="238"/>
      </rPr>
      <t>∆</t>
    </r>
    <r>
      <rPr>
        <sz val="9"/>
        <rFont val="Arial"/>
        <family val="2"/>
        <charset val="238"/>
      </rPr>
      <t xml:space="preserve">
</t>
    </r>
    <r>
      <rPr>
        <i/>
        <sz val="9"/>
        <color theme="1" tint="0.34998626667073579"/>
        <rFont val="Arial"/>
        <family val="2"/>
        <charset val="238"/>
      </rPr>
      <t>accommo-dation and catering</t>
    </r>
    <r>
      <rPr>
        <i/>
        <vertAlign val="superscript"/>
        <sz val="9"/>
        <color theme="1" tint="0.34998626667073579"/>
        <rFont val="Arial"/>
        <family val="2"/>
        <charset val="238"/>
      </rPr>
      <t>∆</t>
    </r>
  </si>
  <si>
    <r>
      <t xml:space="preserve">informacja               i komunikacja
</t>
    </r>
    <r>
      <rPr>
        <i/>
        <sz val="9"/>
        <color theme="1" tint="0.34998626667073579"/>
        <rFont val="Arial"/>
        <family val="2"/>
        <charset val="238"/>
      </rPr>
      <t>information and communi-cation</t>
    </r>
  </si>
  <si>
    <r>
      <t>obsługa rynku nierucho-mości</t>
    </r>
    <r>
      <rPr>
        <vertAlign val="superscript"/>
        <sz val="9"/>
        <rFont val="Arial"/>
        <family val="2"/>
        <charset val="238"/>
      </rPr>
      <t>∆</t>
    </r>
    <r>
      <rPr>
        <sz val="9"/>
        <rFont val="Arial"/>
        <family val="2"/>
        <charset val="238"/>
      </rPr>
      <t xml:space="preserve">
</t>
    </r>
    <r>
      <rPr>
        <i/>
        <sz val="9"/>
        <color theme="1" tint="0.34998626667073579"/>
        <rFont val="Arial"/>
        <family val="2"/>
        <charset val="238"/>
      </rPr>
      <t>real estate activities</t>
    </r>
  </si>
  <si>
    <r>
      <t xml:space="preserve">  </t>
    </r>
    <r>
      <rPr>
        <i/>
        <sz val="9"/>
        <color theme="1" tint="0.34998626667073579"/>
        <rFont val="Arial"/>
        <family val="2"/>
        <charset val="238"/>
      </rPr>
      <t>Financial result from the sale of products, goods and materials  in mln zl</t>
    </r>
  </si>
  <si>
    <r>
      <t xml:space="preserve">                   </t>
    </r>
    <r>
      <rPr>
        <i/>
        <sz val="10"/>
        <color theme="1" tint="0.34998626667073579"/>
        <rFont val="Arial"/>
        <family val="2"/>
        <charset val="238"/>
      </rPr>
      <t>FINANCIAL  RESULTS  OF  NON-FINANCIAL  ENTERPRISES  BY  SECTIONS  (cont.)</t>
    </r>
  </si>
  <si>
    <r>
      <t xml:space="preserve">              </t>
    </r>
    <r>
      <rPr>
        <sz val="10"/>
        <color theme="1" tint="0.34998626667073579"/>
        <rFont val="Arial"/>
        <family val="2"/>
        <charset val="238"/>
      </rPr>
      <t xml:space="preserve">     </t>
    </r>
    <r>
      <rPr>
        <i/>
        <sz val="10"/>
        <color theme="1" tint="0.34998626667073579"/>
        <rFont val="Arial"/>
        <family val="2"/>
        <charset val="238"/>
      </rPr>
      <t>II. GROSS  FINANCIAL  RESULT</t>
    </r>
    <r>
      <rPr>
        <i/>
        <vertAlign val="superscript"/>
        <sz val="10"/>
        <color theme="1" tint="0.34998626667073579"/>
        <rFont val="Arial"/>
        <family val="2"/>
        <charset val="238"/>
      </rPr>
      <t>a</t>
    </r>
  </si>
  <si>
    <r>
      <t xml:space="preserve">OKRESY              </t>
    </r>
    <r>
      <rPr>
        <sz val="9"/>
        <color theme="1" tint="0.34998626667073579"/>
        <rFont val="Arial"/>
        <family val="2"/>
        <charset val="238"/>
      </rPr>
      <t xml:space="preserve">      </t>
    </r>
    <r>
      <rPr>
        <i/>
        <sz val="9"/>
        <color indexed="63"/>
        <rFont val="Arial"/>
        <family val="2"/>
        <charset val="238"/>
      </rPr>
      <t xml:space="preserve"> PERIODS</t>
    </r>
  </si>
  <si>
    <r>
      <t>dostawa wody; gospodaro-wanie ściekami                i odpadami; rekultywacja</t>
    </r>
    <r>
      <rPr>
        <vertAlign val="superscript"/>
        <sz val="9"/>
        <rFont val="Arial"/>
        <family val="2"/>
        <charset val="238"/>
      </rPr>
      <t>∆</t>
    </r>
    <r>
      <rPr>
        <sz val="9"/>
        <rFont val="Arial"/>
        <family val="2"/>
        <charset val="238"/>
      </rPr>
      <t xml:space="preserve">
</t>
    </r>
    <r>
      <rPr>
        <i/>
        <sz val="9"/>
        <color theme="1" tint="0.34998626667073579"/>
        <rFont val="Arial"/>
        <family val="2"/>
        <charset val="238"/>
      </rPr>
      <t>water supply; sewerage, waste management and remediation activities</t>
    </r>
  </si>
  <si>
    <r>
      <rPr>
        <i/>
        <sz val="9"/>
        <color theme="1" tint="0.34998626667073579"/>
        <rFont val="Arial"/>
        <family val="2"/>
        <charset val="238"/>
      </rPr>
      <t>Gross profit in mln zl</t>
    </r>
    <r>
      <rPr>
        <sz val="9"/>
        <color theme="1" tint="0.34998626667073579"/>
        <rFont val="Arial"/>
        <family val="2"/>
        <charset val="238"/>
      </rPr>
      <t xml:space="preserve"> </t>
    </r>
  </si>
  <si>
    <r>
      <rPr>
        <i/>
        <sz val="9"/>
        <color theme="1" tint="0.34998626667073579"/>
        <rFont val="Arial"/>
        <family val="2"/>
        <charset val="238"/>
      </rPr>
      <t>Gross loss in mln zl</t>
    </r>
    <r>
      <rPr>
        <sz val="9"/>
        <color theme="1" tint="0.34998626667073579"/>
        <rFont val="Arial"/>
        <family val="2"/>
        <charset val="238"/>
      </rPr>
      <t xml:space="preserve"> </t>
    </r>
  </si>
  <si>
    <r>
      <t xml:space="preserve">              </t>
    </r>
    <r>
      <rPr>
        <sz val="10"/>
        <color theme="1" tint="0.34998626667073579"/>
        <rFont val="Arial"/>
        <family val="2"/>
        <charset val="238"/>
      </rPr>
      <t xml:space="preserve">     </t>
    </r>
    <r>
      <rPr>
        <i/>
        <sz val="10"/>
        <color theme="1" tint="0.34998626667073579"/>
        <rFont val="Arial"/>
        <family val="2"/>
        <charset val="238"/>
      </rPr>
      <t>III. NET  FINANCIAL  RESULT</t>
    </r>
    <r>
      <rPr>
        <i/>
        <vertAlign val="superscript"/>
        <sz val="10"/>
        <color theme="1" tint="0.34998626667073579"/>
        <rFont val="Arial"/>
        <family val="2"/>
        <charset val="238"/>
      </rPr>
      <t>a</t>
    </r>
  </si>
  <si>
    <r>
      <t xml:space="preserve">OKRESY                 </t>
    </r>
    <r>
      <rPr>
        <sz val="9"/>
        <color indexed="63"/>
        <rFont val="Arial"/>
        <family val="2"/>
        <charset val="238"/>
      </rPr>
      <t xml:space="preserve">   </t>
    </r>
    <r>
      <rPr>
        <i/>
        <sz val="9"/>
        <color theme="1" tint="0.34998626667073579"/>
        <rFont val="Arial"/>
        <family val="2"/>
        <charset val="238"/>
      </rPr>
      <t xml:space="preserve"> PERIODS</t>
    </r>
  </si>
  <si>
    <r>
      <rPr>
        <i/>
        <sz val="9"/>
        <color theme="1" tint="0.34998626667073579"/>
        <rFont val="Arial"/>
        <family val="2"/>
        <charset val="238"/>
      </rPr>
      <t>Net profit in mln zl</t>
    </r>
    <r>
      <rPr>
        <sz val="9"/>
        <color theme="1" tint="0.34998626667073579"/>
        <rFont val="Arial"/>
        <family val="2"/>
        <charset val="238"/>
      </rPr>
      <t xml:space="preserve"> </t>
    </r>
  </si>
  <si>
    <r>
      <rPr>
        <i/>
        <sz val="9"/>
        <color theme="1" tint="0.34998626667073579"/>
        <rFont val="Arial"/>
        <family val="2"/>
        <charset val="238"/>
      </rPr>
      <t>Net loss in mln zl</t>
    </r>
    <r>
      <rPr>
        <sz val="9"/>
        <color theme="1" tint="0.34998626667073579"/>
        <rFont val="Arial"/>
        <family val="2"/>
        <charset val="238"/>
      </rPr>
      <t xml:space="preserve"> </t>
    </r>
  </si>
  <si>
    <r>
      <t xml:space="preserve">                </t>
    </r>
    <r>
      <rPr>
        <i/>
        <sz val="10"/>
        <color theme="1" tint="0.34998626667073579"/>
        <rFont val="Arial"/>
        <family val="2"/>
        <charset val="238"/>
      </rPr>
      <t>ECONOMIC  RELATIONS  AND  COMPOSITION  OF  ENTERPRISES  BY  OBTAINED  FINANCIAL  RESULT</t>
    </r>
    <r>
      <rPr>
        <i/>
        <vertAlign val="superscript"/>
        <sz val="10"/>
        <color theme="1" tint="0.34998626667073579"/>
        <rFont val="Arial"/>
        <family val="2"/>
        <charset val="238"/>
      </rPr>
      <t>a</t>
    </r>
  </si>
  <si>
    <r>
      <t xml:space="preserve">OKRESY                   </t>
    </r>
    <r>
      <rPr>
        <sz val="9"/>
        <color indexed="63"/>
        <rFont val="Arial"/>
        <family val="2"/>
        <charset val="238"/>
      </rPr>
      <t xml:space="preserve">  </t>
    </r>
    <r>
      <rPr>
        <i/>
        <sz val="9"/>
        <color theme="1" tint="0.34998626667073579"/>
        <rFont val="Arial"/>
        <family val="2"/>
        <charset val="238"/>
      </rPr>
      <t>PERIODS</t>
    </r>
  </si>
  <si>
    <r>
      <t xml:space="preserve">budownictwo
</t>
    </r>
    <r>
      <rPr>
        <i/>
        <sz val="9"/>
        <color theme="1" tint="0.34998626667073579"/>
        <rFont val="Arial"/>
        <family val="2"/>
        <charset val="238"/>
      </rPr>
      <t>construction</t>
    </r>
  </si>
  <si>
    <r>
      <t xml:space="preserve">                </t>
    </r>
    <r>
      <rPr>
        <i/>
        <sz val="10"/>
        <color theme="1" tint="0.34998626667073579"/>
        <rFont val="Arial"/>
        <family val="2"/>
        <charset val="238"/>
      </rPr>
      <t>ECONOMIC  RELATIONS  AND  COMPOSITION  OF  ENTERPRISES  BY  OBTAINED  FINANCIAL  RESULT</t>
    </r>
    <r>
      <rPr>
        <i/>
        <vertAlign val="superscript"/>
        <sz val="10"/>
        <color theme="1" tint="0.34998626667073579"/>
        <rFont val="Arial"/>
        <family val="2"/>
        <charset val="238"/>
      </rPr>
      <t xml:space="preserve">a  </t>
    </r>
    <r>
      <rPr>
        <i/>
        <sz val="10"/>
        <color theme="1" tint="0.34998626667073579"/>
        <rFont val="Arial"/>
        <family val="2"/>
        <charset val="238"/>
      </rPr>
      <t>(cont.)</t>
    </r>
  </si>
  <si>
    <r>
      <t xml:space="preserve">OKRESY                 </t>
    </r>
    <r>
      <rPr>
        <sz val="9"/>
        <color indexed="63"/>
        <rFont val="Arial"/>
        <family val="2"/>
        <charset val="238"/>
      </rPr>
      <t xml:space="preserve">    </t>
    </r>
    <r>
      <rPr>
        <i/>
        <sz val="9"/>
        <color theme="1" tint="0.34998626667073579"/>
        <rFont val="Arial"/>
        <family val="2"/>
        <charset val="238"/>
      </rPr>
      <t>PERIODS</t>
    </r>
  </si>
  <si>
    <r>
      <t xml:space="preserve">              </t>
    </r>
    <r>
      <rPr>
        <i/>
        <sz val="10"/>
        <color theme="1" tint="0.34998626667073579"/>
        <rFont val="Arial"/>
        <family val="2"/>
        <charset val="238"/>
      </rPr>
      <t xml:space="preserve">  ECONOMIC  RELATIONS  AND  COMPOSITION  OF  ENTERPRISES  BY  OBTAINED  FINANCIAL  RESULT</t>
    </r>
    <r>
      <rPr>
        <i/>
        <vertAlign val="superscript"/>
        <sz val="10"/>
        <color theme="1" tint="0.34998626667073579"/>
        <rFont val="Arial"/>
        <family val="2"/>
        <charset val="238"/>
      </rPr>
      <t>a</t>
    </r>
    <r>
      <rPr>
        <i/>
        <sz val="10"/>
        <color theme="1" tint="0.34998626667073579"/>
        <rFont val="Arial"/>
        <family val="2"/>
        <charset val="238"/>
      </rPr>
      <t xml:space="preserve">  (cont.)</t>
    </r>
  </si>
  <si>
    <r>
      <t xml:space="preserve">OKRESY               </t>
    </r>
    <r>
      <rPr>
        <sz val="9"/>
        <color indexed="63"/>
        <rFont val="Arial"/>
        <family val="2"/>
        <charset val="238"/>
      </rPr>
      <t xml:space="preserve">     </t>
    </r>
    <r>
      <rPr>
        <i/>
        <sz val="9"/>
        <color indexed="63"/>
        <rFont val="Arial"/>
        <family val="2"/>
        <charset val="238"/>
      </rPr>
      <t xml:space="preserve"> </t>
    </r>
    <r>
      <rPr>
        <i/>
        <sz val="9"/>
        <color theme="1" tint="0.34998626667073579"/>
        <rFont val="Arial"/>
        <family val="2"/>
        <charset val="238"/>
      </rPr>
      <t>PERIODS</t>
    </r>
  </si>
  <si>
    <r>
      <t>handel; naprawa pojazdów samocho-dowych</t>
    </r>
    <r>
      <rPr>
        <vertAlign val="superscript"/>
        <sz val="9"/>
        <rFont val="Arial"/>
        <family val="2"/>
        <charset val="238"/>
      </rPr>
      <t>∆</t>
    </r>
    <r>
      <rPr>
        <sz val="9"/>
        <rFont val="Arial"/>
        <family val="2"/>
        <charset val="238"/>
      </rPr>
      <t xml:space="preserve">
</t>
    </r>
    <r>
      <rPr>
        <i/>
        <sz val="9"/>
        <color theme="1" tint="0.34998626667073579"/>
        <rFont val="Arial"/>
        <family val="2"/>
        <charset val="238"/>
      </rPr>
      <t>trade; repair of motor vehicles</t>
    </r>
    <r>
      <rPr>
        <i/>
        <vertAlign val="superscript"/>
        <sz val="9"/>
        <color indexed="63"/>
        <rFont val="Arial"/>
        <family val="2"/>
        <charset val="238"/>
      </rPr>
      <t>∆</t>
    </r>
  </si>
  <si>
    <r>
      <t>Share of number of enterprises showing net profit in total number of enterprises</t>
    </r>
    <r>
      <rPr>
        <i/>
        <vertAlign val="superscript"/>
        <sz val="9"/>
        <color theme="1" tint="0.34998626667073579"/>
        <rFont val="Arial"/>
        <family val="2"/>
        <charset val="238"/>
      </rPr>
      <t xml:space="preserve">b </t>
    </r>
    <r>
      <rPr>
        <i/>
        <sz val="9"/>
        <color theme="1" tint="0.34998626667073579"/>
        <rFont val="Arial"/>
        <family val="2"/>
        <charset val="238"/>
      </rPr>
      <t>in %</t>
    </r>
  </si>
  <si>
    <r>
      <t>Share of revenues of enterprises showing net profit in total income from the whole activity</t>
    </r>
    <r>
      <rPr>
        <i/>
        <vertAlign val="superscript"/>
        <sz val="9"/>
        <color theme="1" tint="0.34998626667073579"/>
        <rFont val="Arial"/>
        <family val="2"/>
        <charset val="238"/>
      </rPr>
      <t xml:space="preserve">b </t>
    </r>
    <r>
      <rPr>
        <i/>
        <sz val="9"/>
        <color theme="1" tint="0.34998626667073579"/>
        <rFont val="Arial"/>
        <family val="2"/>
        <charset val="238"/>
      </rPr>
      <t>in %</t>
    </r>
  </si>
  <si>
    <r>
      <t xml:space="preserve">                  </t>
    </r>
    <r>
      <rPr>
        <i/>
        <sz val="10"/>
        <color theme="1" tint="0.34998626667073579"/>
        <rFont val="Arial"/>
        <family val="2"/>
        <charset val="238"/>
      </rPr>
      <t>CURRENT  ASSETS  AND  SHORT-TERM  AND  LONG-TERM  LIABILITIES  OF  NON-FINANCIAL  ENTERPRISES</t>
    </r>
    <r>
      <rPr>
        <i/>
        <vertAlign val="superscript"/>
        <sz val="10"/>
        <color theme="1" tint="0.34998626667073579"/>
        <rFont val="Arial"/>
        <family val="2"/>
        <charset val="238"/>
      </rPr>
      <t>a</t>
    </r>
  </si>
  <si>
    <r>
      <t xml:space="preserve">                </t>
    </r>
    <r>
      <rPr>
        <i/>
        <sz val="10"/>
        <color theme="1" tint="0.34998626667073579"/>
        <rFont val="Arial"/>
        <family val="2"/>
        <charset val="238"/>
      </rPr>
      <t xml:space="preserve">  End of period</t>
    </r>
  </si>
  <si>
    <r>
      <t xml:space="preserve">Aktywa obrotowe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Current assets</t>
    </r>
  </si>
  <si>
    <r>
      <t xml:space="preserve">OKRESY                  </t>
    </r>
    <r>
      <rPr>
        <sz val="9"/>
        <color indexed="63"/>
        <rFont val="Arial"/>
        <family val="2"/>
        <charset val="238"/>
      </rPr>
      <t xml:space="preserve">   </t>
    </r>
    <r>
      <rPr>
        <i/>
        <sz val="9"/>
        <color theme="1" tint="0.34998626667073579"/>
        <rFont val="Arial"/>
        <family val="2"/>
        <charset val="238"/>
      </rPr>
      <t>PERIODS</t>
    </r>
  </si>
  <si>
    <r>
      <t xml:space="preserve">ogółem
</t>
    </r>
    <r>
      <rPr>
        <i/>
        <sz val="9"/>
        <color theme="1" tint="0.34998626667073579"/>
        <rFont val="Arial"/>
        <family val="2"/>
        <charset val="238"/>
      </rPr>
      <t>total</t>
    </r>
  </si>
  <si>
    <r>
      <t xml:space="preserve">zapasy
</t>
    </r>
    <r>
      <rPr>
        <i/>
        <sz val="9"/>
        <color theme="1" tint="0.34998626667073579"/>
        <rFont val="Arial"/>
        <family val="2"/>
        <charset val="238"/>
      </rPr>
      <t>stocks</t>
    </r>
  </si>
  <si>
    <r>
      <t xml:space="preserve">materiały
</t>
    </r>
    <r>
      <rPr>
        <i/>
        <sz val="9"/>
        <color theme="1" tint="0.34998626667073579"/>
        <rFont val="Arial"/>
        <family val="2"/>
        <charset val="238"/>
      </rPr>
      <t>materials</t>
    </r>
  </si>
  <si>
    <r>
      <t xml:space="preserve">półprodukty
i produkty 
w toku
</t>
    </r>
    <r>
      <rPr>
        <i/>
        <sz val="9"/>
        <color theme="1" tint="0.34998626667073579"/>
        <rFont val="Arial"/>
        <family val="2"/>
        <charset val="238"/>
      </rPr>
      <t>work in progress and semi-    -finished goods</t>
    </r>
  </si>
  <si>
    <r>
      <t xml:space="preserve">produkty gotowe
</t>
    </r>
    <r>
      <rPr>
        <i/>
        <sz val="9"/>
        <color theme="1" tint="0.34998626667073579"/>
        <rFont val="Arial"/>
        <family val="2"/>
        <charset val="238"/>
      </rPr>
      <t>finished products</t>
    </r>
  </si>
  <si>
    <r>
      <t xml:space="preserve">towary
</t>
    </r>
    <r>
      <rPr>
        <i/>
        <sz val="9"/>
        <color theme="1" tint="0.34998626667073579"/>
        <rFont val="Arial"/>
        <family val="2"/>
        <charset val="238"/>
      </rPr>
      <t>goods</t>
    </r>
  </si>
  <si>
    <r>
      <t xml:space="preserve">należności krótkoter-minowe
</t>
    </r>
    <r>
      <rPr>
        <i/>
        <sz val="9"/>
        <color theme="1" tint="0.34998626667073579"/>
        <rFont val="Arial"/>
        <family val="2"/>
        <charset val="238"/>
      </rPr>
      <t>short-term      dues</t>
    </r>
  </si>
  <si>
    <r>
      <t>z tytułu dostaw        i usług</t>
    </r>
    <r>
      <rPr>
        <i/>
        <vertAlign val="superscript"/>
        <sz val="9"/>
        <rFont val="Arial"/>
        <family val="2"/>
        <charset val="238"/>
      </rPr>
      <t>c</t>
    </r>
    <r>
      <rPr>
        <sz val="9"/>
        <rFont val="Arial"/>
        <family val="2"/>
        <charset val="238"/>
      </rPr>
      <t xml:space="preserve">
</t>
    </r>
    <r>
      <rPr>
        <i/>
        <sz val="9"/>
        <color theme="1" tint="0.34998626667073579"/>
        <rFont val="Arial"/>
        <family val="2"/>
        <charset val="238"/>
      </rPr>
      <t>resulting from deliveries and ser-vices</t>
    </r>
    <r>
      <rPr>
        <i/>
        <vertAlign val="superscript"/>
        <sz val="9"/>
        <color theme="1" tint="0.34998626667073579"/>
        <rFont val="Arial"/>
        <family val="2"/>
        <charset val="238"/>
      </rPr>
      <t>c</t>
    </r>
  </si>
  <si>
    <r>
      <t xml:space="preserve">inwestycje krótkotermi-nowe
</t>
    </r>
    <r>
      <rPr>
        <i/>
        <sz val="9"/>
        <color theme="1" tint="0.34998626667073579"/>
        <rFont val="Arial"/>
        <family val="2"/>
        <charset val="238"/>
      </rPr>
      <t>short-           -term invest-     ments</t>
    </r>
  </si>
  <si>
    <r>
      <t xml:space="preserve">krótkotermi-nowe        rozliczenia między-okresowe
</t>
    </r>
    <r>
      <rPr>
        <i/>
        <sz val="9"/>
        <color theme="1" tint="0.34998626667073579"/>
        <rFont val="Arial"/>
        <family val="2"/>
        <charset val="238"/>
      </rPr>
      <t>short-term       inter-                -period settle-ments</t>
    </r>
  </si>
  <si>
    <r>
      <t>Zobowiąza-nia krótko-terminowe</t>
    </r>
    <r>
      <rPr>
        <i/>
        <vertAlign val="superscript"/>
        <sz val="9"/>
        <rFont val="Arial"/>
        <family val="2"/>
        <charset val="238"/>
      </rPr>
      <t>b</t>
    </r>
    <r>
      <rPr>
        <sz val="9"/>
        <rFont val="Arial"/>
        <family val="2"/>
        <charset val="238"/>
      </rPr>
      <t xml:space="preserve">
</t>
    </r>
    <r>
      <rPr>
        <i/>
        <sz val="9"/>
        <color theme="1" tint="0.34998626667073579"/>
        <rFont val="Arial"/>
        <family val="2"/>
        <charset val="238"/>
      </rPr>
      <t>Short-term liabili-      ties</t>
    </r>
    <r>
      <rPr>
        <i/>
        <vertAlign val="superscript"/>
        <sz val="9"/>
        <color theme="1" tint="0.34998626667073579"/>
        <rFont val="Arial"/>
        <family val="2"/>
        <charset val="238"/>
      </rPr>
      <t>b</t>
    </r>
  </si>
  <si>
    <r>
      <t>z tytułu dostaw i usług</t>
    </r>
    <r>
      <rPr>
        <i/>
        <vertAlign val="superscript"/>
        <sz val="9"/>
        <rFont val="Arial"/>
        <family val="2"/>
        <charset val="238"/>
      </rPr>
      <t>c</t>
    </r>
    <r>
      <rPr>
        <sz val="9"/>
        <rFont val="Arial"/>
        <family val="2"/>
        <charset val="238"/>
      </rPr>
      <t xml:space="preserve">
</t>
    </r>
    <r>
      <rPr>
        <i/>
        <sz val="9"/>
        <color theme="1" tint="0.34998626667073579"/>
        <rFont val="Arial"/>
        <family val="2"/>
        <charset val="238"/>
      </rPr>
      <t>resulting       from deli-veries         and servi-         ces</t>
    </r>
    <r>
      <rPr>
        <i/>
        <vertAlign val="superscript"/>
        <sz val="9"/>
        <color theme="1" tint="0.34998626667073579"/>
        <rFont val="Arial"/>
        <family val="2"/>
        <charset val="238"/>
      </rPr>
      <t>c</t>
    </r>
  </si>
  <si>
    <r>
      <t xml:space="preserve">z tytułu podat-       ków, ceł, ubezpie-czeń                i innych świadczeń
</t>
    </r>
    <r>
      <rPr>
        <i/>
        <sz val="9"/>
        <color theme="1" tint="0.34998626667073579"/>
        <rFont val="Arial"/>
        <family val="2"/>
        <charset val="238"/>
      </rPr>
      <t>on account of taxes, customs duties, insu-          rance         and other benefits</t>
    </r>
  </si>
  <si>
    <r>
      <t xml:space="preserve">Zobo-wiązania długo-terminowe
</t>
    </r>
    <r>
      <rPr>
        <i/>
        <sz val="9"/>
        <color theme="1" tint="0.34998626667073579"/>
        <rFont val="Arial"/>
        <family val="2"/>
        <charset val="238"/>
      </rPr>
      <t>Long-                -term lia-bilities</t>
    </r>
  </si>
  <si>
    <r>
      <t xml:space="preserve">w milionach złotych      </t>
    </r>
    <r>
      <rPr>
        <sz val="9"/>
        <color theme="1" tint="0.34998626667073579"/>
        <rFont val="Arial"/>
        <family val="2"/>
        <charset val="238"/>
      </rPr>
      <t xml:space="preserve">   </t>
    </r>
    <r>
      <rPr>
        <i/>
        <sz val="9"/>
        <color indexed="63"/>
        <rFont val="Arial"/>
        <family val="2"/>
        <charset val="238"/>
      </rPr>
      <t>in</t>
    </r>
    <r>
      <rPr>
        <sz val="9"/>
        <color theme="1" tint="0.34998626667073579"/>
        <rFont val="Arial"/>
        <family val="2"/>
        <charset val="238"/>
      </rPr>
      <t xml:space="preserve"> </t>
    </r>
    <r>
      <rPr>
        <i/>
        <sz val="9"/>
        <color theme="1" tint="0.34998626667073579"/>
        <rFont val="Arial"/>
        <family val="2"/>
        <charset val="238"/>
      </rPr>
      <t>million zlotys</t>
    </r>
  </si>
  <si>
    <r>
      <t xml:space="preserve">                CURRENT  ASSETS  AND  LIABILITIES  OF  NON-FINANCIAL  ENTERPRISES  BY  SECTIONS</t>
    </r>
    <r>
      <rPr>
        <i/>
        <vertAlign val="superscript"/>
        <sz val="10"/>
        <color theme="1" tint="0.34998626667073579"/>
        <rFont val="Arial"/>
        <family val="2"/>
        <charset val="238"/>
      </rPr>
      <t>a</t>
    </r>
    <r>
      <rPr>
        <i/>
        <sz val="10"/>
        <color theme="1" tint="0.34998626667073579"/>
        <rFont val="Arial"/>
        <family val="2"/>
        <charset val="238"/>
      </rPr>
      <t xml:space="preserve"> </t>
    </r>
  </si>
  <si>
    <r>
      <t xml:space="preserve">Aktywa obrotowe                                                                                                                                                                                     </t>
    </r>
    <r>
      <rPr>
        <sz val="9"/>
        <color indexed="63"/>
        <rFont val="Arial"/>
        <family val="2"/>
        <charset val="238"/>
      </rPr>
      <t xml:space="preserve">        </t>
    </r>
    <r>
      <rPr>
        <i/>
        <sz val="9"/>
        <color theme="1" tint="0.34998626667073579"/>
        <rFont val="Arial"/>
        <family val="2"/>
        <charset val="238"/>
      </rPr>
      <t xml:space="preserve">Current assets </t>
    </r>
  </si>
  <si>
    <r>
      <t xml:space="preserve">ogółem                </t>
    </r>
    <r>
      <rPr>
        <sz val="9"/>
        <color indexed="63"/>
        <rFont val="Arial"/>
        <family val="2"/>
        <charset val="238"/>
      </rPr>
      <t xml:space="preserve">   </t>
    </r>
    <r>
      <rPr>
        <i/>
        <sz val="9"/>
        <color theme="1" tint="0.34998626667073579"/>
        <rFont val="Arial"/>
        <family val="2"/>
        <charset val="238"/>
      </rPr>
      <t xml:space="preserve">total </t>
    </r>
  </si>
  <si>
    <r>
      <t xml:space="preserve">zapasy                                                                           </t>
    </r>
    <r>
      <rPr>
        <sz val="9"/>
        <color indexed="63"/>
        <rFont val="Arial"/>
        <family val="2"/>
        <charset val="238"/>
      </rPr>
      <t xml:space="preserve"> </t>
    </r>
    <r>
      <rPr>
        <i/>
        <sz val="9"/>
        <color theme="1" tint="0.34998626667073579"/>
        <rFont val="Arial"/>
        <family val="2"/>
        <charset val="238"/>
      </rPr>
      <t>stocks</t>
    </r>
    <r>
      <rPr>
        <i/>
        <sz val="9"/>
        <color indexed="63"/>
        <rFont val="Arial"/>
        <family val="2"/>
        <charset val="238"/>
      </rPr>
      <t xml:space="preserve"> </t>
    </r>
  </si>
  <si>
    <r>
      <t xml:space="preserve">produkty       gotowe      </t>
    </r>
    <r>
      <rPr>
        <sz val="9"/>
        <color indexed="63"/>
        <rFont val="Arial"/>
        <family val="2"/>
        <charset val="238"/>
      </rPr>
      <t xml:space="preserve"> </t>
    </r>
    <r>
      <rPr>
        <i/>
        <sz val="9"/>
        <color theme="1" tint="0.34998626667073579"/>
        <rFont val="Arial"/>
        <family val="2"/>
        <charset val="238"/>
      </rPr>
      <t>finished products</t>
    </r>
    <r>
      <rPr>
        <sz val="9"/>
        <color theme="1" tint="0.34998626667073579"/>
        <rFont val="Arial"/>
        <family val="2"/>
        <charset val="238"/>
      </rPr>
      <t xml:space="preserve"> </t>
    </r>
  </si>
  <si>
    <r>
      <t xml:space="preserve">towary            </t>
    </r>
    <r>
      <rPr>
        <sz val="9"/>
        <color indexed="63"/>
        <rFont val="Arial"/>
        <family val="2"/>
        <charset val="238"/>
      </rPr>
      <t xml:space="preserve">    </t>
    </r>
    <r>
      <rPr>
        <i/>
        <sz val="9"/>
        <color theme="1" tint="0.34998626667073579"/>
        <rFont val="Arial"/>
        <family val="2"/>
        <charset val="238"/>
      </rPr>
      <t xml:space="preserve">goods </t>
    </r>
  </si>
  <si>
    <r>
      <t xml:space="preserve">należności                krótko-       terminowe            </t>
    </r>
    <r>
      <rPr>
        <sz val="9"/>
        <color indexed="63"/>
        <rFont val="Arial"/>
        <family val="2"/>
        <charset val="238"/>
      </rPr>
      <t xml:space="preserve"> </t>
    </r>
    <r>
      <rPr>
        <i/>
        <sz val="9"/>
        <color theme="1" tint="0.34998626667073579"/>
        <rFont val="Arial"/>
        <family val="2"/>
        <charset val="238"/>
      </rPr>
      <t xml:space="preserve">short-term dues </t>
    </r>
  </si>
  <si>
    <r>
      <t>z tytułu   dostaw          i usług</t>
    </r>
    <r>
      <rPr>
        <i/>
        <vertAlign val="superscript"/>
        <sz val="9"/>
        <rFont val="Arial"/>
        <family val="2"/>
        <charset val="238"/>
      </rPr>
      <t>d</t>
    </r>
    <r>
      <rPr>
        <i/>
        <sz val="9"/>
        <rFont val="Arial"/>
        <family val="2"/>
        <charset val="238"/>
      </rPr>
      <t xml:space="preserve"> </t>
    </r>
    <r>
      <rPr>
        <sz val="9"/>
        <rFont val="Arial"/>
        <family val="2"/>
        <charset val="238"/>
      </rPr>
      <t xml:space="preserve">      </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from deliveries  and         services</t>
    </r>
    <r>
      <rPr>
        <i/>
        <vertAlign val="superscript"/>
        <sz val="9"/>
        <color theme="1" tint="0.34998626667073579"/>
        <rFont val="Arial"/>
        <family val="2"/>
        <charset val="238"/>
      </rPr>
      <t>d</t>
    </r>
    <r>
      <rPr>
        <sz val="9"/>
        <color theme="1" tint="0.34998626667073579"/>
        <rFont val="Arial"/>
        <family val="2"/>
        <charset val="238"/>
      </rPr>
      <t xml:space="preserve"> </t>
    </r>
  </si>
  <si>
    <r>
      <t xml:space="preserve">inwestycje krótko-       terminowe  </t>
    </r>
    <r>
      <rPr>
        <i/>
        <sz val="9"/>
        <color theme="1" tint="0.34998626667073579"/>
        <rFont val="Arial"/>
        <family val="2"/>
        <charset val="238"/>
      </rPr>
      <t xml:space="preserve">short-term      investments </t>
    </r>
  </si>
  <si>
    <r>
      <t>Zobowiązania  krótkoterminowe</t>
    </r>
    <r>
      <rPr>
        <i/>
        <vertAlign val="superscript"/>
        <sz val="9"/>
        <rFont val="Arial"/>
        <family val="2"/>
        <charset val="238"/>
      </rPr>
      <t>b</t>
    </r>
    <r>
      <rPr>
        <sz val="9"/>
        <rFont val="Arial"/>
        <family val="2"/>
        <charset val="238"/>
      </rPr>
      <t xml:space="preserve">                                        </t>
    </r>
    <r>
      <rPr>
        <i/>
        <sz val="9"/>
        <color theme="1" tint="0.34998626667073579"/>
        <rFont val="Arial"/>
        <family val="2"/>
        <charset val="238"/>
      </rPr>
      <t>Short-term liabilities</t>
    </r>
    <r>
      <rPr>
        <i/>
        <vertAlign val="superscript"/>
        <sz val="9"/>
        <color theme="1" tint="0.34998626667073579"/>
        <rFont val="Arial"/>
        <family val="2"/>
        <charset val="238"/>
      </rPr>
      <t xml:space="preserve">b </t>
    </r>
  </si>
  <si>
    <r>
      <t xml:space="preserve">ogółem                  </t>
    </r>
    <r>
      <rPr>
        <i/>
        <sz val="9"/>
        <rFont val="Arial"/>
        <family val="2"/>
        <charset val="238"/>
      </rPr>
      <t xml:space="preserve"> </t>
    </r>
    <r>
      <rPr>
        <i/>
        <sz val="9"/>
        <color theme="1" tint="0.34998626667073579"/>
        <rFont val="Arial"/>
        <family val="2"/>
        <charset val="238"/>
      </rPr>
      <t xml:space="preserve">total </t>
    </r>
  </si>
  <si>
    <r>
      <t>kredyty       bankowe         i pożyczki</t>
    </r>
    <r>
      <rPr>
        <vertAlign val="superscript"/>
        <sz val="9"/>
        <rFont val="Arial"/>
        <family val="2"/>
        <charset val="238"/>
      </rPr>
      <t>c</t>
    </r>
    <r>
      <rPr>
        <sz val="9"/>
        <rFont val="Arial"/>
        <family val="2"/>
        <charset val="238"/>
      </rPr>
      <t xml:space="preserve">             </t>
    </r>
    <r>
      <rPr>
        <i/>
        <sz val="9"/>
        <color theme="1" tint="0.34998626667073579"/>
        <rFont val="Arial"/>
        <family val="2"/>
        <charset val="238"/>
      </rPr>
      <t>credits        and               loans</t>
    </r>
    <r>
      <rPr>
        <i/>
        <vertAlign val="superscript"/>
        <sz val="9"/>
        <color theme="1" tint="0.34998626667073579"/>
        <rFont val="Arial"/>
        <family val="2"/>
        <charset val="238"/>
      </rPr>
      <t>c</t>
    </r>
  </si>
  <si>
    <r>
      <t>z tytułu         dostaw             i usług</t>
    </r>
    <r>
      <rPr>
        <i/>
        <vertAlign val="superscript"/>
        <sz val="9"/>
        <rFont val="Arial"/>
        <family val="2"/>
        <charset val="238"/>
      </rPr>
      <t xml:space="preserve">d </t>
    </r>
    <r>
      <rPr>
        <sz val="9"/>
        <rFont val="Arial"/>
        <family val="2"/>
        <charset val="238"/>
      </rPr>
      <t xml:space="preserve">              </t>
    </r>
    <r>
      <rPr>
        <sz val="9"/>
        <color indexed="63"/>
        <rFont val="Arial"/>
        <family val="2"/>
        <charset val="238"/>
      </rPr>
      <t xml:space="preserve"> </t>
    </r>
    <r>
      <rPr>
        <i/>
        <sz val="9"/>
        <color theme="1" tint="0.34998626667073579"/>
        <rFont val="Arial"/>
        <family val="2"/>
        <charset val="238"/>
      </rPr>
      <t>from          deliveries and            services</t>
    </r>
    <r>
      <rPr>
        <i/>
        <vertAlign val="superscript"/>
        <sz val="9"/>
        <color theme="1" tint="0.34998626667073579"/>
        <rFont val="Arial"/>
        <family val="2"/>
        <charset val="238"/>
      </rPr>
      <t>d</t>
    </r>
    <r>
      <rPr>
        <i/>
        <sz val="9"/>
        <color indexed="63"/>
        <rFont val="Arial"/>
        <family val="2"/>
        <charset val="238"/>
      </rPr>
      <t xml:space="preserve"> </t>
    </r>
  </si>
  <si>
    <r>
      <t xml:space="preserve">                CURRENT  ASSETS  AND  LIABILITIES  OF  NON-FINANCIAL  ENTERPRISES  BY  SECTIONS</t>
    </r>
    <r>
      <rPr>
        <i/>
        <vertAlign val="superscript"/>
        <sz val="10"/>
        <color theme="1" tint="0.34998626667073579"/>
        <rFont val="Arial"/>
        <family val="2"/>
        <charset val="238"/>
      </rPr>
      <t>a</t>
    </r>
    <r>
      <rPr>
        <i/>
        <sz val="10"/>
        <color theme="1" tint="0.34998626667073579"/>
        <rFont val="Arial"/>
        <family val="2"/>
        <charset val="238"/>
      </rPr>
      <t xml:space="preserve"> (cont.) </t>
    </r>
  </si>
  <si>
    <r>
      <t xml:space="preserve">WYSZCZEGÓLNIENIE
</t>
    </r>
    <r>
      <rPr>
        <i/>
        <sz val="9"/>
        <color theme="1" tint="0.34998626667073579"/>
        <rFont val="Arial"/>
        <family val="2"/>
        <charset val="238"/>
      </rPr>
      <t>SPECIFICATION</t>
    </r>
    <r>
      <rPr>
        <sz val="9"/>
        <rFont val="Arial"/>
        <family val="2"/>
        <charset val="238"/>
      </rPr>
      <t xml:space="preserve">
</t>
    </r>
  </si>
  <si>
    <r>
      <t xml:space="preserve">Aktywa obrotowe                                                                                                                                                                               </t>
    </r>
    <r>
      <rPr>
        <sz val="9"/>
        <color indexed="63"/>
        <rFont val="Arial"/>
        <family val="2"/>
        <charset val="238"/>
      </rPr>
      <t xml:space="preserve">          </t>
    </r>
    <r>
      <rPr>
        <i/>
        <sz val="9"/>
        <color theme="1" tint="0.34998626667073579"/>
        <rFont val="Arial"/>
        <family val="2"/>
        <charset val="238"/>
      </rPr>
      <t xml:space="preserve">Current assets </t>
    </r>
  </si>
  <si>
    <r>
      <t xml:space="preserve">zapasy                                                                 </t>
    </r>
    <r>
      <rPr>
        <sz val="9"/>
        <color indexed="63"/>
        <rFont val="Arial"/>
        <family val="2"/>
        <charset val="238"/>
      </rPr>
      <t xml:space="preserve">           </t>
    </r>
    <r>
      <rPr>
        <i/>
        <sz val="9"/>
        <color theme="1" tint="0.34998626667073579"/>
        <rFont val="Arial"/>
        <family val="2"/>
        <charset val="238"/>
      </rPr>
      <t xml:space="preserve">stocks </t>
    </r>
  </si>
  <si>
    <r>
      <t xml:space="preserve">produkty       gotowe   </t>
    </r>
    <r>
      <rPr>
        <sz val="9"/>
        <color indexed="63"/>
        <rFont val="Arial"/>
        <family val="2"/>
        <charset val="238"/>
      </rPr>
      <t xml:space="preserve">    </t>
    </r>
    <r>
      <rPr>
        <i/>
        <sz val="9"/>
        <color theme="1" tint="0.34998626667073579"/>
        <rFont val="Arial"/>
        <family val="2"/>
        <charset val="238"/>
      </rPr>
      <t>finished products</t>
    </r>
    <r>
      <rPr>
        <sz val="9"/>
        <color indexed="63"/>
        <rFont val="Arial"/>
        <family val="2"/>
        <charset val="238"/>
      </rPr>
      <t xml:space="preserve"> </t>
    </r>
  </si>
  <si>
    <r>
      <t xml:space="preserve">towary              </t>
    </r>
    <r>
      <rPr>
        <sz val="9"/>
        <color indexed="63"/>
        <rFont val="Arial"/>
        <family val="2"/>
        <charset val="238"/>
      </rPr>
      <t xml:space="preserve">  </t>
    </r>
    <r>
      <rPr>
        <i/>
        <sz val="9"/>
        <color theme="1" tint="0.34998626667073579"/>
        <rFont val="Arial"/>
        <family val="2"/>
        <charset val="238"/>
      </rPr>
      <t xml:space="preserve">goods </t>
    </r>
  </si>
  <si>
    <r>
      <t>z tytułu   dostaw          i usług</t>
    </r>
    <r>
      <rPr>
        <i/>
        <vertAlign val="superscript"/>
        <sz val="9"/>
        <rFont val="Arial"/>
        <family val="2"/>
        <charset val="238"/>
      </rPr>
      <t>d</t>
    </r>
    <r>
      <rPr>
        <i/>
        <sz val="9"/>
        <rFont val="Arial"/>
        <family val="2"/>
        <charset val="238"/>
      </rPr>
      <t xml:space="preserve"> </t>
    </r>
    <r>
      <rPr>
        <sz val="9"/>
        <rFont val="Arial"/>
        <family val="2"/>
        <charset val="238"/>
      </rPr>
      <t xml:space="preserve">      </t>
    </r>
    <r>
      <rPr>
        <i/>
        <sz val="9"/>
        <rFont val="Arial"/>
        <family val="2"/>
        <charset val="238"/>
      </rPr>
      <t xml:space="preserve">   </t>
    </r>
    <r>
      <rPr>
        <i/>
        <sz val="9"/>
        <color theme="1" tint="0.34998626667073579"/>
        <rFont val="Arial"/>
        <family val="2"/>
        <charset val="238"/>
      </rPr>
      <t>from deliveries  and         services</t>
    </r>
    <r>
      <rPr>
        <i/>
        <vertAlign val="superscript"/>
        <sz val="9"/>
        <color indexed="63"/>
        <rFont val="Arial"/>
        <family val="2"/>
        <charset val="238"/>
      </rPr>
      <t>d</t>
    </r>
    <r>
      <rPr>
        <sz val="9"/>
        <color indexed="63"/>
        <rFont val="Arial"/>
        <family val="2"/>
        <charset val="238"/>
      </rPr>
      <t xml:space="preserve"> </t>
    </r>
  </si>
  <si>
    <r>
      <t xml:space="preserve">inwestycje krótko-      </t>
    </r>
    <r>
      <rPr>
        <sz val="9"/>
        <color indexed="63"/>
        <rFont val="Arial"/>
        <family val="2"/>
        <charset val="238"/>
      </rPr>
      <t xml:space="preserve"> terminowe  </t>
    </r>
    <r>
      <rPr>
        <i/>
        <sz val="9"/>
        <color theme="1" tint="0.34998626667073579"/>
        <rFont val="Arial"/>
        <family val="2"/>
        <charset val="238"/>
      </rPr>
      <t xml:space="preserve">short-term      investments </t>
    </r>
  </si>
  <si>
    <r>
      <t>Zobowiązania  krótkoterminowe</t>
    </r>
    <r>
      <rPr>
        <i/>
        <vertAlign val="superscript"/>
        <sz val="9"/>
        <rFont val="Arial"/>
        <family val="2"/>
        <charset val="238"/>
      </rPr>
      <t>b</t>
    </r>
    <r>
      <rPr>
        <sz val="9"/>
        <rFont val="Arial"/>
        <family val="2"/>
        <charset val="238"/>
      </rPr>
      <t xml:space="preserve">                           </t>
    </r>
    <r>
      <rPr>
        <sz val="9"/>
        <color indexed="63"/>
        <rFont val="Arial"/>
        <family val="2"/>
        <charset val="238"/>
      </rPr>
      <t xml:space="preserve">             </t>
    </r>
    <r>
      <rPr>
        <i/>
        <sz val="9"/>
        <color theme="1" tint="0.34998626667073579"/>
        <rFont val="Arial"/>
        <family val="2"/>
        <charset val="238"/>
      </rPr>
      <t>Short-term liabilities</t>
    </r>
    <r>
      <rPr>
        <i/>
        <vertAlign val="superscript"/>
        <sz val="9"/>
        <color theme="1" tint="0.34998626667073579"/>
        <rFont val="Arial"/>
        <family val="2"/>
        <charset val="238"/>
      </rPr>
      <t xml:space="preserve">b </t>
    </r>
  </si>
  <si>
    <r>
      <t xml:space="preserve">ogółem               </t>
    </r>
    <r>
      <rPr>
        <sz val="9"/>
        <color indexed="63"/>
        <rFont val="Arial"/>
        <family val="2"/>
        <charset val="238"/>
      </rPr>
      <t xml:space="preserve">    </t>
    </r>
    <r>
      <rPr>
        <i/>
        <sz val="9"/>
        <color theme="1" tint="0.34998626667073579"/>
        <rFont val="Arial"/>
        <family val="2"/>
        <charset val="238"/>
      </rPr>
      <t xml:space="preserve">total </t>
    </r>
  </si>
  <si>
    <r>
      <t>kredyty       bankowe         i pożyczki</t>
    </r>
    <r>
      <rPr>
        <i/>
        <vertAlign val="superscript"/>
        <sz val="9"/>
        <rFont val="Arial"/>
        <family val="2"/>
        <charset val="238"/>
      </rPr>
      <t>c</t>
    </r>
    <r>
      <rPr>
        <sz val="9"/>
        <rFont val="Arial"/>
        <family val="2"/>
        <charset val="238"/>
      </rPr>
      <t xml:space="preserve">          </t>
    </r>
    <r>
      <rPr>
        <sz val="9"/>
        <color indexed="63"/>
        <rFont val="Arial"/>
        <family val="2"/>
        <charset val="238"/>
      </rPr>
      <t xml:space="preserve">   </t>
    </r>
    <r>
      <rPr>
        <i/>
        <sz val="9"/>
        <color theme="1" tint="0.34998626667073579"/>
        <rFont val="Arial"/>
        <family val="2"/>
        <charset val="238"/>
      </rPr>
      <t>credits        and               loans</t>
    </r>
    <r>
      <rPr>
        <i/>
        <vertAlign val="superscript"/>
        <sz val="9"/>
        <color theme="1" tint="0.34998626667073579"/>
        <rFont val="Arial"/>
        <family val="2"/>
        <charset val="238"/>
      </rPr>
      <t>c</t>
    </r>
  </si>
  <si>
    <r>
      <t>Trade; repair of motor vehicles</t>
    </r>
    <r>
      <rPr>
        <i/>
        <vertAlign val="superscript"/>
        <sz val="9"/>
        <color theme="1" tint="0.34998626667073579"/>
        <rFont val="Arial"/>
        <family val="2"/>
        <charset val="238"/>
      </rPr>
      <t>∆</t>
    </r>
    <r>
      <rPr>
        <i/>
        <sz val="9"/>
        <color theme="1" tint="0.34998626667073579"/>
        <rFont val="Arial"/>
        <family val="2"/>
        <charset val="238"/>
      </rPr>
      <t xml:space="preserve"> </t>
    </r>
  </si>
  <si>
    <r>
      <t xml:space="preserve">OKRESY                                         </t>
    </r>
    <r>
      <rPr>
        <sz val="9"/>
        <color indexed="63"/>
        <rFont val="Arial"/>
        <family val="2"/>
        <charset val="238"/>
      </rPr>
      <t xml:space="preserve">   </t>
    </r>
    <r>
      <rPr>
        <i/>
        <sz val="9"/>
        <color theme="1" tint="0.34998626667073579"/>
        <rFont val="Arial"/>
        <family val="2"/>
        <charset val="238"/>
      </rPr>
      <t>PERIODS</t>
    </r>
  </si>
  <si>
    <r>
      <t xml:space="preserve">Ogółem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Total</t>
    </r>
  </si>
  <si>
    <r>
      <t xml:space="preserve">żywność               i napoje bezalkoholowe             </t>
    </r>
    <r>
      <rPr>
        <i/>
        <sz val="9"/>
        <color theme="1" tint="0.34998626667073579"/>
        <rFont val="Arial"/>
        <family val="2"/>
        <charset val="238"/>
      </rPr>
      <t>food and non-
-alcoholic beverages</t>
    </r>
  </si>
  <si>
    <r>
      <t xml:space="preserve">napoje        alkoholowe              i wyroby         tytoniowe           </t>
    </r>
    <r>
      <rPr>
        <i/>
        <sz val="9"/>
        <color theme="1" tint="0.34998626667073579"/>
        <rFont val="Arial"/>
        <family val="2"/>
        <charset val="238"/>
      </rPr>
      <t>alcoholic beverages       and tobacco</t>
    </r>
  </si>
  <si>
    <r>
      <t xml:space="preserve">odzież                   i obuwie 
</t>
    </r>
    <r>
      <rPr>
        <i/>
        <sz val="9"/>
        <color theme="1" tint="0.34998626667073579"/>
        <rFont val="Arial"/>
        <family val="2"/>
        <charset val="238"/>
      </rPr>
      <t>clothing            and          footwear</t>
    </r>
  </si>
  <si>
    <r>
      <t xml:space="preserve">mieszkania </t>
    </r>
    <r>
      <rPr>
        <i/>
        <sz val="9"/>
        <color theme="1" tint="0.34998626667073579"/>
        <rFont val="Arial"/>
        <family val="2"/>
        <charset val="238"/>
      </rPr>
      <t>dwellings</t>
    </r>
  </si>
  <si>
    <r>
      <t xml:space="preserve">zdrowie     </t>
    </r>
    <r>
      <rPr>
        <sz val="9"/>
        <color indexed="63"/>
        <rFont val="Arial"/>
        <family val="2"/>
        <charset val="238"/>
      </rPr>
      <t xml:space="preserve">     </t>
    </r>
    <r>
      <rPr>
        <i/>
        <sz val="9"/>
        <color theme="1" tint="0.34998626667073579"/>
        <rFont val="Arial"/>
        <family val="2"/>
        <charset val="238"/>
      </rPr>
      <t>health</t>
    </r>
  </si>
  <si>
    <r>
      <t xml:space="preserve">transport </t>
    </r>
    <r>
      <rPr>
        <i/>
        <sz val="9"/>
        <color theme="1" tint="0.34998626667073579"/>
        <rFont val="Arial"/>
        <family val="2"/>
        <charset val="238"/>
      </rPr>
      <t>transport</t>
    </r>
  </si>
  <si>
    <r>
      <t xml:space="preserve">rekreacja              i kultura  </t>
    </r>
    <r>
      <rPr>
        <sz val="9"/>
        <color indexed="63"/>
        <rFont val="Arial"/>
        <family val="2"/>
        <charset val="238"/>
      </rPr>
      <t xml:space="preserve">  </t>
    </r>
    <r>
      <rPr>
        <i/>
        <sz val="9"/>
        <color theme="1" tint="0.34998626667073579"/>
        <rFont val="Arial"/>
        <family val="2"/>
        <charset val="238"/>
      </rPr>
      <t>recreation        and culture</t>
    </r>
  </si>
  <si>
    <r>
      <t xml:space="preserve">edukacja </t>
    </r>
    <r>
      <rPr>
        <i/>
        <sz val="9"/>
        <color theme="1" tint="0.34998626667073579"/>
        <rFont val="Arial"/>
        <family val="2"/>
        <charset val="238"/>
      </rPr>
      <t>education</t>
    </r>
  </si>
  <si>
    <r>
      <t xml:space="preserve"> analogiczny okres roku poprzedniego = 100                                                                                                                                                                                 </t>
    </r>
    <r>
      <rPr>
        <sz val="9"/>
        <color indexed="63"/>
        <rFont val="Arial"/>
        <family val="2"/>
        <charset val="238"/>
      </rPr>
      <t xml:space="preserve"> </t>
    </r>
    <r>
      <rPr>
        <i/>
        <sz val="9"/>
        <color indexed="63"/>
        <rFont val="Arial"/>
        <family val="2"/>
        <charset val="238"/>
      </rPr>
      <t xml:space="preserve"> </t>
    </r>
    <r>
      <rPr>
        <i/>
        <sz val="9"/>
        <color theme="1" tint="0.34998626667073579"/>
        <rFont val="Arial"/>
        <family val="2"/>
        <charset val="238"/>
      </rPr>
      <t>corresponding period of previous year = 100</t>
    </r>
  </si>
  <si>
    <r>
      <t xml:space="preserve">okres poprzedni = 100                                                                                                                                                                                                                                                 </t>
    </r>
    <r>
      <rPr>
        <sz val="9"/>
        <color indexed="63"/>
        <rFont val="Arial"/>
        <family val="2"/>
        <charset val="238"/>
      </rPr>
      <t xml:space="preserve">                          </t>
    </r>
    <r>
      <rPr>
        <i/>
        <sz val="9"/>
        <color indexed="63"/>
        <rFont val="Arial"/>
        <family val="2"/>
        <charset val="238"/>
      </rPr>
      <t xml:space="preserve"> </t>
    </r>
    <r>
      <rPr>
        <i/>
        <sz val="9"/>
        <color theme="1" tint="0.34998626667073579"/>
        <rFont val="Arial"/>
        <family val="2"/>
        <charset val="238"/>
      </rPr>
      <t>previous period = 100</t>
    </r>
  </si>
  <si>
    <r>
      <t xml:space="preserve"> </t>
    </r>
    <r>
      <rPr>
        <i/>
        <sz val="10"/>
        <color theme="1" tint="0.34998626667073579"/>
        <rFont val="Arial"/>
        <family val="2"/>
        <charset val="238"/>
      </rPr>
      <t xml:space="preserve">              AVERAGE  PROCUREMENT  PRICES</t>
    </r>
    <r>
      <rPr>
        <i/>
        <vertAlign val="superscript"/>
        <sz val="10"/>
        <color theme="1" tint="0.34998626667073579"/>
        <rFont val="Arial"/>
        <family val="2"/>
        <charset val="238"/>
      </rPr>
      <t>a</t>
    </r>
    <r>
      <rPr>
        <i/>
        <sz val="10"/>
        <color theme="1" tint="0.34998626667073579"/>
        <rFont val="Arial"/>
        <family val="2"/>
        <charset val="238"/>
      </rPr>
      <t xml:space="preserve"> OF  MAJOR  AGRICULTURAL  PRODUCTS</t>
    </r>
  </si>
  <si>
    <r>
      <t xml:space="preserve">OKRESY
</t>
    </r>
    <r>
      <rPr>
        <i/>
        <sz val="9"/>
        <color theme="1" tint="0.34998626667073579"/>
        <rFont val="Arial"/>
        <family val="2"/>
        <charset val="238"/>
      </rPr>
      <t>PERIODS</t>
    </r>
    <r>
      <rPr>
        <i/>
        <sz val="9"/>
        <rFont val="Arial"/>
        <family val="2"/>
        <charset val="238"/>
      </rPr>
      <t xml:space="preserve">
</t>
    </r>
    <r>
      <rPr>
        <b/>
        <sz val="9"/>
        <rFont val="Arial"/>
        <family val="2"/>
        <charset val="238"/>
      </rPr>
      <t>A</t>
    </r>
    <r>
      <rPr>
        <sz val="9"/>
        <rFont val="Arial"/>
        <family val="2"/>
        <charset val="238"/>
      </rPr>
      <t xml:space="preserve"> – analogiczny okres roku 
 poprzedniego = 100</t>
    </r>
    <r>
      <rPr>
        <i/>
        <sz val="9"/>
        <rFont val="Arial"/>
        <family val="2"/>
        <charset val="238"/>
      </rPr>
      <t xml:space="preserve">
   </t>
    </r>
    <r>
      <rPr>
        <i/>
        <sz val="9"/>
        <color theme="1" tint="0.34998626667073579"/>
        <rFont val="Arial"/>
        <family val="2"/>
        <charset val="238"/>
      </rPr>
      <t xml:space="preserve"> corresponding period 
      of previous year = 100</t>
    </r>
    <r>
      <rPr>
        <i/>
        <sz val="9"/>
        <rFont val="Arial"/>
        <family val="2"/>
        <charset val="238"/>
      </rPr>
      <t xml:space="preserve">
</t>
    </r>
    <r>
      <rPr>
        <b/>
        <sz val="9"/>
        <rFont val="Arial"/>
        <family val="2"/>
        <charset val="238"/>
      </rPr>
      <t>B</t>
    </r>
    <r>
      <rPr>
        <sz val="9"/>
        <rFont val="Arial"/>
        <family val="2"/>
        <charset val="238"/>
      </rPr>
      <t xml:space="preserve"> – okres poprzedni = 100</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previous period = 100</t>
    </r>
  </si>
  <si>
    <r>
      <t xml:space="preserve">Ziarno zbóż (bez siewnego)
</t>
    </r>
    <r>
      <rPr>
        <i/>
        <sz val="9"/>
        <color theme="1" tint="0.34998626667073579"/>
        <rFont val="Arial"/>
        <family val="2"/>
        <charset val="238"/>
      </rPr>
      <t>Cereal grain                      
 (excluding sowing seed)</t>
    </r>
  </si>
  <si>
    <r>
      <t xml:space="preserve">pszenicy
</t>
    </r>
    <r>
      <rPr>
        <i/>
        <sz val="9"/>
        <color theme="1" tint="0.34998626667073579"/>
        <rFont val="Arial"/>
        <family val="2"/>
        <charset val="238"/>
      </rPr>
      <t>wheat</t>
    </r>
  </si>
  <si>
    <r>
      <t>żyta</t>
    </r>
    <r>
      <rPr>
        <sz val="9"/>
        <color theme="1" tint="0.34998626667073579"/>
        <rFont val="Arial"/>
        <family val="2"/>
        <charset val="238"/>
      </rPr>
      <t xml:space="preserve">
</t>
    </r>
    <r>
      <rPr>
        <i/>
        <sz val="9"/>
        <color theme="1" tint="0.34998626667073579"/>
        <rFont val="Arial"/>
        <family val="2"/>
        <charset val="238"/>
      </rPr>
      <t>rye</t>
    </r>
  </si>
  <si>
    <r>
      <t xml:space="preserve">Ziemniaki
</t>
    </r>
    <r>
      <rPr>
        <i/>
        <sz val="9"/>
        <color theme="1" tint="0.34998626667073579"/>
        <rFont val="Arial"/>
        <family val="2"/>
        <charset val="238"/>
      </rPr>
      <t>Potatoes</t>
    </r>
  </si>
  <si>
    <r>
      <t xml:space="preserve">Żywiec rzeźny
</t>
    </r>
    <r>
      <rPr>
        <sz val="9"/>
        <color theme="1" tint="0.34998626667073579"/>
        <rFont val="Arial"/>
        <family val="2"/>
        <charset val="238"/>
      </rPr>
      <t>A</t>
    </r>
    <r>
      <rPr>
        <i/>
        <sz val="9"/>
        <color theme="1" tint="0.34998626667073579"/>
        <rFont val="Arial"/>
        <family val="2"/>
        <charset val="238"/>
      </rPr>
      <t>nimals for slaughter</t>
    </r>
  </si>
  <si>
    <r>
      <t xml:space="preserve">bydło                   (bez cieląt)
</t>
    </r>
    <r>
      <rPr>
        <i/>
        <sz val="9"/>
        <color theme="1" tint="0.34998626667073579"/>
        <rFont val="Arial"/>
        <family val="2"/>
        <charset val="238"/>
      </rPr>
      <t>cattle 
(exluding calves)</t>
    </r>
  </si>
  <si>
    <r>
      <t xml:space="preserve">trzoda chlewna
</t>
    </r>
    <r>
      <rPr>
        <i/>
        <sz val="9"/>
        <color theme="1" tint="0.34998626667073579"/>
        <rFont val="Arial"/>
        <family val="2"/>
        <charset val="238"/>
      </rPr>
      <t>pigs</t>
    </r>
  </si>
  <si>
    <r>
      <t xml:space="preserve">drób
</t>
    </r>
    <r>
      <rPr>
        <i/>
        <sz val="9"/>
        <color theme="1" tint="0.34998626667073579"/>
        <rFont val="Arial"/>
        <family val="2"/>
        <charset val="238"/>
      </rPr>
      <t>poultry</t>
    </r>
  </si>
  <si>
    <r>
      <t xml:space="preserve">Mleko krowie       
w zł  za 1 hl
</t>
    </r>
    <r>
      <rPr>
        <i/>
        <sz val="9"/>
        <color theme="1" tint="0.34998626667073579"/>
        <rFont val="Arial"/>
        <family val="2"/>
        <charset val="238"/>
      </rPr>
      <t>Cows' milk          
in zl  per hl</t>
    </r>
  </si>
  <si>
    <r>
      <t xml:space="preserve">w zł za 1 dt                                                                        
</t>
    </r>
    <r>
      <rPr>
        <i/>
        <sz val="9"/>
        <color theme="1" tint="0.34998626667073579"/>
        <rFont val="Arial"/>
        <family val="2"/>
        <charset val="238"/>
      </rPr>
      <t>in zl per dt</t>
    </r>
  </si>
  <si>
    <r>
      <t xml:space="preserve">w zł za 1 kg wagi żywej                                                  
</t>
    </r>
    <r>
      <rPr>
        <i/>
        <sz val="9"/>
        <color theme="1" tint="0.34998626667073579"/>
        <rFont val="Arial"/>
        <family val="2"/>
        <charset val="238"/>
      </rPr>
      <t>in zl per kg live weight</t>
    </r>
  </si>
  <si>
    <r>
      <t xml:space="preserve">                </t>
    </r>
    <r>
      <rPr>
        <i/>
        <sz val="10"/>
        <color theme="1" tint="0.34998626667073579"/>
        <rFont val="Arial"/>
        <family val="2"/>
        <charset val="238"/>
      </rPr>
      <t xml:space="preserve"> AVERAGE  MARKETPLACE  PRICES  RECEIVED  BY  FARMERS</t>
    </r>
    <r>
      <rPr>
        <i/>
        <vertAlign val="superscript"/>
        <sz val="10"/>
        <color theme="1" tint="0.34998626667073579"/>
        <rFont val="Arial"/>
        <family val="2"/>
        <charset val="238"/>
      </rPr>
      <t>a</t>
    </r>
  </si>
  <si>
    <r>
      <t xml:space="preserve">OKRESY
</t>
    </r>
    <r>
      <rPr>
        <i/>
        <sz val="9"/>
        <color theme="1" tint="0.34998626667073579"/>
        <rFont val="Arial"/>
        <family val="2"/>
        <charset val="238"/>
      </rPr>
      <t>PERIODS</t>
    </r>
    <r>
      <rPr>
        <i/>
        <sz val="9"/>
        <rFont val="Arial"/>
        <family val="2"/>
        <charset val="238"/>
      </rPr>
      <t xml:space="preserve">
</t>
    </r>
    <r>
      <rPr>
        <b/>
        <sz val="9"/>
        <rFont val="Arial"/>
        <family val="2"/>
        <charset val="238"/>
      </rPr>
      <t xml:space="preserve">A </t>
    </r>
    <r>
      <rPr>
        <sz val="9"/>
        <rFont val="Arial"/>
        <family val="2"/>
        <charset val="238"/>
      </rPr>
      <t>– analogiczny okres roku 
 poprzedniego = 100</t>
    </r>
    <r>
      <rPr>
        <i/>
        <sz val="9"/>
        <rFont val="Arial"/>
        <family val="2"/>
        <charset val="238"/>
      </rPr>
      <t xml:space="preserve">
    </t>
    </r>
    <r>
      <rPr>
        <i/>
        <sz val="9"/>
        <color theme="1" tint="0.34998626667073579"/>
        <rFont val="Arial"/>
        <family val="2"/>
        <charset val="238"/>
      </rPr>
      <t>corresponding period 
     of previous year = 100</t>
    </r>
    <r>
      <rPr>
        <i/>
        <sz val="9"/>
        <rFont val="Arial"/>
        <family val="2"/>
        <charset val="238"/>
      </rPr>
      <t xml:space="preserve">
</t>
    </r>
    <r>
      <rPr>
        <b/>
        <sz val="9"/>
        <rFont val="Arial"/>
        <family val="2"/>
        <charset val="238"/>
      </rPr>
      <t>B</t>
    </r>
    <r>
      <rPr>
        <sz val="9"/>
        <rFont val="Arial"/>
        <family val="2"/>
        <charset val="238"/>
      </rPr>
      <t xml:space="preserve"> – okres poprzedni = 100</t>
    </r>
    <r>
      <rPr>
        <i/>
        <sz val="9"/>
        <rFont val="Arial"/>
        <family val="2"/>
        <charset val="238"/>
      </rPr>
      <t xml:space="preserve">
   </t>
    </r>
    <r>
      <rPr>
        <i/>
        <sz val="9"/>
        <color theme="1" tint="0.34998626667073579"/>
        <rFont val="Arial"/>
        <family val="2"/>
        <charset val="238"/>
      </rPr>
      <t xml:space="preserve">  previous period = 100</t>
    </r>
  </si>
  <si>
    <r>
      <t xml:space="preserve">żyta
</t>
    </r>
    <r>
      <rPr>
        <i/>
        <sz val="9"/>
        <color theme="1" tint="0.34998626667073579"/>
        <rFont val="Arial"/>
        <family val="2"/>
        <charset val="238"/>
      </rPr>
      <t>rye</t>
    </r>
  </si>
  <si>
    <r>
      <t xml:space="preserve">jęczmienia
</t>
    </r>
    <r>
      <rPr>
        <i/>
        <sz val="9"/>
        <color theme="1" tint="0.34998626667073579"/>
        <rFont val="Arial"/>
        <family val="2"/>
        <charset val="238"/>
      </rPr>
      <t>barley</t>
    </r>
  </si>
  <si>
    <r>
      <t xml:space="preserve">owsa
</t>
    </r>
    <r>
      <rPr>
        <i/>
        <sz val="9"/>
        <color theme="1" tint="0.34998626667073579"/>
        <rFont val="Arial"/>
        <family val="2"/>
        <charset val="238"/>
      </rPr>
      <t>oats</t>
    </r>
  </si>
  <si>
    <r>
      <t xml:space="preserve">Ziemniaki 
jadalne późne     
</t>
    </r>
    <r>
      <rPr>
        <i/>
        <sz val="9"/>
        <color theme="1" tint="0.34998626667073579"/>
        <rFont val="Arial"/>
        <family val="2"/>
        <charset val="238"/>
      </rPr>
      <t>Late edible 
potatoes</t>
    </r>
  </si>
  <si>
    <r>
      <t xml:space="preserve">Prosię na chów                    w zł za 1 szt.
</t>
    </r>
    <r>
      <rPr>
        <i/>
        <sz val="9"/>
        <color theme="1" tint="0.34998626667073579"/>
        <rFont val="Arial"/>
        <family val="2"/>
        <charset val="238"/>
      </rPr>
      <t>Piglet in zl per head</t>
    </r>
  </si>
  <si>
    <r>
      <t xml:space="preserve">Trzoda             chlewna 
w zł za 1 kg 
</t>
    </r>
    <r>
      <rPr>
        <i/>
        <sz val="9"/>
        <color theme="1" tint="0.34998626667073579"/>
        <rFont val="Arial"/>
        <family val="2"/>
        <charset val="238"/>
      </rPr>
      <t>Pigs                          in zl per kg</t>
    </r>
  </si>
  <si>
    <r>
      <t xml:space="preserve">OKRESY                                           </t>
    </r>
    <r>
      <rPr>
        <sz val="9"/>
        <color indexed="63"/>
        <rFont val="Arial"/>
        <family val="2"/>
        <charset val="238"/>
      </rPr>
      <t xml:space="preserve">      </t>
    </r>
    <r>
      <rPr>
        <i/>
        <sz val="9"/>
        <color theme="1" tint="0.34998626667073579"/>
        <rFont val="Arial"/>
        <family val="2"/>
        <charset val="238"/>
      </rPr>
      <t>PERIODS</t>
    </r>
  </si>
  <si>
    <r>
      <t xml:space="preserve">Relacje ceny skupu 1 kg żywca wieprzowego do cen
</t>
    </r>
    <r>
      <rPr>
        <i/>
        <sz val="9"/>
        <color theme="1" tint="0.34998626667073579"/>
        <rFont val="Arial"/>
        <family val="2"/>
        <charset val="238"/>
      </rPr>
      <t>Procurement price per kg pigs for slaughter to prices of</t>
    </r>
  </si>
  <si>
    <r>
      <t xml:space="preserve">1 kg żyta                                                </t>
    </r>
    <r>
      <rPr>
        <sz val="9"/>
        <color indexed="63"/>
        <rFont val="Arial"/>
        <family val="2"/>
        <charset val="238"/>
      </rPr>
      <t xml:space="preserve">    </t>
    </r>
    <r>
      <rPr>
        <i/>
        <sz val="9"/>
        <color theme="1" tint="0.34998626667073579"/>
        <rFont val="Arial"/>
        <family val="2"/>
        <charset val="238"/>
      </rPr>
      <t>kg of rye</t>
    </r>
  </si>
  <si>
    <r>
      <t xml:space="preserve">1 kg jęczmienia      </t>
    </r>
    <r>
      <rPr>
        <sz val="9"/>
        <color indexed="63"/>
        <rFont val="Arial"/>
        <family val="2"/>
        <charset val="238"/>
      </rPr>
      <t xml:space="preserve">  </t>
    </r>
    <r>
      <rPr>
        <i/>
        <sz val="9"/>
        <color theme="1" tint="0.34998626667073579"/>
        <rFont val="Arial"/>
        <family val="2"/>
        <charset val="238"/>
      </rPr>
      <t>kg of barley</t>
    </r>
  </si>
  <si>
    <r>
      <t xml:space="preserve">1 kg ziemniaków                          </t>
    </r>
    <r>
      <rPr>
        <sz val="9"/>
        <color indexed="63"/>
        <rFont val="Arial"/>
        <family val="2"/>
        <charset val="238"/>
      </rPr>
      <t xml:space="preserve">     </t>
    </r>
    <r>
      <rPr>
        <i/>
        <sz val="9"/>
        <color theme="1" tint="0.34998626667073579"/>
        <rFont val="Arial"/>
        <family val="2"/>
        <charset val="238"/>
      </rPr>
      <t>kg of potatoes</t>
    </r>
  </si>
  <si>
    <r>
      <t xml:space="preserve">1 l mleka 
krowiego            
</t>
    </r>
    <r>
      <rPr>
        <i/>
        <sz val="9"/>
        <color theme="1" tint="0.34998626667073579"/>
        <rFont val="Arial"/>
        <family val="2"/>
        <charset val="238"/>
      </rPr>
      <t>1 l of                    cows’ milk</t>
    </r>
  </si>
  <si>
    <r>
      <t>Relacje cen targowiskowych</t>
    </r>
    <r>
      <rPr>
        <i/>
        <vertAlign val="superscript"/>
        <sz val="9"/>
        <rFont val="Arial"/>
        <family val="2"/>
        <charset val="238"/>
      </rPr>
      <t xml:space="preserve">a 
</t>
    </r>
    <r>
      <rPr>
        <sz val="9"/>
        <rFont val="Arial"/>
        <family val="2"/>
        <charset val="238"/>
      </rPr>
      <t xml:space="preserve">do cen skupu  </t>
    </r>
    <r>
      <rPr>
        <i/>
        <vertAlign val="superscript"/>
        <sz val="9"/>
        <rFont val="Arial"/>
        <family val="2"/>
        <charset val="238"/>
      </rPr>
      <t xml:space="preserve"> </t>
    </r>
    <r>
      <rPr>
        <i/>
        <sz val="9"/>
        <rFont val="Arial"/>
        <family val="2"/>
        <charset val="238"/>
      </rPr>
      <t xml:space="preserve">  </t>
    </r>
    <r>
      <rPr>
        <sz val="9"/>
        <rFont val="Arial"/>
        <family val="2"/>
        <charset val="238"/>
      </rPr>
      <t xml:space="preserve">                   </t>
    </r>
    <r>
      <rPr>
        <sz val="9"/>
        <color indexed="63"/>
        <rFont val="Arial"/>
        <family val="2"/>
        <charset val="238"/>
      </rPr>
      <t xml:space="preserve"> </t>
    </r>
    <r>
      <rPr>
        <i/>
        <sz val="9"/>
        <color theme="1" tint="0.34998626667073579"/>
        <rFont val="Arial"/>
        <family val="2"/>
        <charset val="238"/>
      </rPr>
      <t>Marketplace prices</t>
    </r>
    <r>
      <rPr>
        <i/>
        <vertAlign val="superscript"/>
        <sz val="9"/>
        <color theme="1" tint="0.34998626667073579"/>
        <rFont val="Arial"/>
        <family val="2"/>
        <charset val="238"/>
      </rPr>
      <t>a</t>
    </r>
    <r>
      <rPr>
        <i/>
        <sz val="9"/>
        <color theme="1" tint="0.34998626667073579"/>
        <rFont val="Arial"/>
        <family val="2"/>
        <charset val="238"/>
      </rPr>
      <t xml:space="preserve">                          to procurement  prices of </t>
    </r>
    <r>
      <rPr>
        <i/>
        <vertAlign val="superscript"/>
        <sz val="9"/>
        <color theme="1" tint="0.34998626667073579"/>
        <rFont val="Arial"/>
        <family val="2"/>
        <charset val="238"/>
      </rPr>
      <t xml:space="preserve"> </t>
    </r>
    <r>
      <rPr>
        <i/>
        <sz val="9"/>
        <color theme="1" tint="0.34998626667073579"/>
        <rFont val="Arial"/>
        <family val="2"/>
        <charset val="238"/>
      </rPr>
      <t xml:space="preserve">  </t>
    </r>
  </si>
  <si>
    <r>
      <t>na targo-         wiskach</t>
    </r>
    <r>
      <rPr>
        <i/>
        <vertAlign val="superscript"/>
        <sz val="9"/>
        <rFont val="Arial"/>
        <family val="2"/>
        <charset val="238"/>
      </rPr>
      <t>a</t>
    </r>
    <r>
      <rPr>
        <sz val="9"/>
        <rFont val="Arial"/>
        <family val="2"/>
        <charset val="238"/>
      </rPr>
      <t xml:space="preserve">             </t>
    </r>
    <r>
      <rPr>
        <i/>
        <sz val="9"/>
        <color indexed="63"/>
        <rFont val="Arial"/>
        <family val="2"/>
        <charset val="238"/>
      </rPr>
      <t xml:space="preserve"> </t>
    </r>
    <r>
      <rPr>
        <i/>
        <sz val="9"/>
        <color theme="1" tint="0.34998626667073579"/>
        <rFont val="Arial"/>
        <family val="2"/>
        <charset val="238"/>
      </rPr>
      <t>on market-       places</t>
    </r>
    <r>
      <rPr>
        <i/>
        <vertAlign val="superscript"/>
        <sz val="9"/>
        <color theme="1" tint="0.34998626667073579"/>
        <rFont val="Arial"/>
        <family val="2"/>
        <charset val="238"/>
      </rPr>
      <t>a</t>
    </r>
  </si>
  <si>
    <r>
      <t xml:space="preserve">w skupie                </t>
    </r>
    <r>
      <rPr>
        <sz val="9"/>
        <color indexed="63"/>
        <rFont val="Arial"/>
        <family val="2"/>
        <charset val="238"/>
      </rPr>
      <t xml:space="preserve"> </t>
    </r>
    <r>
      <rPr>
        <i/>
        <sz val="9"/>
        <color theme="1" tint="0.34998626667073579"/>
        <rFont val="Arial"/>
        <family val="2"/>
        <charset val="238"/>
      </rPr>
      <t>in procurement</t>
    </r>
  </si>
  <si>
    <r>
      <t>na targowiskach</t>
    </r>
    <r>
      <rPr>
        <i/>
        <vertAlign val="superscript"/>
        <sz val="9"/>
        <rFont val="Arial"/>
        <family val="2"/>
        <charset val="238"/>
      </rPr>
      <t>a</t>
    </r>
    <r>
      <rPr>
        <sz val="9"/>
        <rFont val="Arial"/>
        <family val="2"/>
        <charset val="238"/>
      </rPr>
      <t xml:space="preserve">                              </t>
    </r>
    <r>
      <rPr>
        <sz val="9"/>
        <color indexed="63"/>
        <rFont val="Arial"/>
        <family val="2"/>
        <charset val="238"/>
      </rPr>
      <t xml:space="preserve">   </t>
    </r>
    <r>
      <rPr>
        <i/>
        <sz val="9"/>
        <color theme="1" tint="0.34998626667073579"/>
        <rFont val="Arial"/>
        <family val="2"/>
        <charset val="238"/>
      </rPr>
      <t>on marketplaces</t>
    </r>
    <r>
      <rPr>
        <i/>
        <vertAlign val="superscript"/>
        <sz val="9"/>
        <color theme="1" tint="0.34998626667073579"/>
        <rFont val="Arial"/>
        <family val="2"/>
        <charset val="238"/>
      </rPr>
      <t>a</t>
    </r>
    <r>
      <rPr>
        <i/>
        <sz val="9"/>
        <color theme="1" tint="0.34998626667073579"/>
        <rFont val="Arial"/>
        <family val="2"/>
        <charset val="238"/>
      </rPr>
      <t xml:space="preserve"> </t>
    </r>
  </si>
  <si>
    <r>
      <t xml:space="preserve">w skupie 
</t>
    </r>
    <r>
      <rPr>
        <i/>
        <sz val="9"/>
        <color theme="1" tint="0.34998626667073579"/>
        <rFont val="Arial"/>
        <family val="2"/>
        <charset val="238"/>
      </rPr>
      <t>in procurement</t>
    </r>
  </si>
  <si>
    <r>
      <t xml:space="preserve">pszenicy        </t>
    </r>
    <r>
      <rPr>
        <i/>
        <sz val="9"/>
        <color theme="1" tint="0.34998626667073579"/>
        <rFont val="Arial"/>
        <family val="2"/>
        <charset val="238"/>
      </rPr>
      <t>wheat</t>
    </r>
  </si>
  <si>
    <r>
      <t xml:space="preserve">żywca wieprzowego 
</t>
    </r>
    <r>
      <rPr>
        <i/>
        <sz val="9"/>
        <color theme="1" tint="0.34998626667073579"/>
        <rFont val="Arial"/>
        <family val="2"/>
        <charset val="238"/>
      </rPr>
      <t>pigs                         for slaughter</t>
    </r>
    <r>
      <rPr>
        <sz val="9"/>
        <color indexed="63"/>
        <rFont val="Arial"/>
        <family val="2"/>
        <charset val="238"/>
      </rPr>
      <t xml:space="preserve"> </t>
    </r>
  </si>
  <si>
    <r>
      <t xml:space="preserve">                </t>
    </r>
    <r>
      <rPr>
        <i/>
        <sz val="10"/>
        <color theme="1" tint="0.34998626667073579"/>
        <rFont val="Arial"/>
        <family val="2"/>
        <charset val="238"/>
      </rPr>
      <t xml:space="preserve"> INVESTMENT  OUTLAYS</t>
    </r>
    <r>
      <rPr>
        <i/>
        <vertAlign val="superscript"/>
        <sz val="10"/>
        <color theme="1" tint="0.34998626667073579"/>
        <rFont val="Arial"/>
        <family val="2"/>
        <charset val="238"/>
      </rPr>
      <t>a</t>
    </r>
  </si>
  <si>
    <r>
      <t xml:space="preserve">przemysł                 </t>
    </r>
    <r>
      <rPr>
        <i/>
        <sz val="9"/>
        <color theme="1" tint="0.34998626667073579"/>
        <rFont val="Arial"/>
        <family val="2"/>
        <charset val="238"/>
      </rPr>
      <t xml:space="preserve">  industry</t>
    </r>
  </si>
  <si>
    <r>
      <t>Z ogółem</t>
    </r>
    <r>
      <rPr>
        <vertAlign val="superscript"/>
        <sz val="9"/>
        <rFont val="Arial"/>
        <family val="2"/>
        <charset val="238"/>
      </rPr>
      <t xml:space="preserve">    </t>
    </r>
    <r>
      <rPr>
        <vertAlign val="superscript"/>
        <sz val="9"/>
        <color theme="1" tint="0.34998626667073579"/>
        <rFont val="Arial"/>
        <family val="2"/>
        <charset val="238"/>
      </rPr>
      <t xml:space="preserve">  </t>
    </r>
    <r>
      <rPr>
        <i/>
        <vertAlign val="superscript"/>
        <sz val="9"/>
        <color indexed="63"/>
        <rFont val="Arial"/>
        <family val="2"/>
        <charset val="238"/>
      </rPr>
      <t xml:space="preserve"> </t>
    </r>
    <r>
      <rPr>
        <i/>
        <sz val="9"/>
        <color theme="1" tint="0.34998626667073579"/>
        <rFont val="Arial"/>
        <family val="2"/>
        <charset val="238"/>
      </rPr>
      <t>Of grand total</t>
    </r>
  </si>
  <si>
    <r>
      <t xml:space="preserve">Ogółem
</t>
    </r>
    <r>
      <rPr>
        <i/>
        <sz val="9"/>
        <color theme="1" tint="0.34998626667073579"/>
        <rFont val="Arial"/>
        <family val="2"/>
        <charset val="238"/>
      </rPr>
      <t xml:space="preserve">Grand total </t>
    </r>
  </si>
  <si>
    <r>
      <t xml:space="preserve">na środki trwałe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for fixed assets</t>
    </r>
  </si>
  <si>
    <r>
      <t xml:space="preserve">budynki 
i budowle
</t>
    </r>
    <r>
      <rPr>
        <i/>
        <sz val="9"/>
        <color theme="1" tint="0.34998626667073579"/>
        <rFont val="Arial"/>
        <family val="2"/>
        <charset val="238"/>
      </rPr>
      <t>buldings and structures</t>
    </r>
  </si>
  <si>
    <r>
      <t xml:space="preserve">maszyny,     urządzenia techniczne 
i narzędzia
</t>
    </r>
    <r>
      <rPr>
        <i/>
        <sz val="9"/>
        <color theme="1" tint="0.34998626667073579"/>
        <rFont val="Arial"/>
        <family val="2"/>
        <charset val="238"/>
      </rPr>
      <t>machinery, technical              equipment and tools</t>
    </r>
  </si>
  <si>
    <r>
      <t xml:space="preserve">środki         transportu
</t>
    </r>
    <r>
      <rPr>
        <i/>
        <sz val="9"/>
        <color theme="1" tint="0.34998626667073579"/>
        <rFont val="Arial"/>
        <family val="2"/>
        <charset val="238"/>
      </rPr>
      <t>transport      equipment</t>
    </r>
  </si>
  <si>
    <r>
      <t xml:space="preserve">razem                 </t>
    </r>
    <r>
      <rPr>
        <i/>
        <sz val="9"/>
        <color indexed="63"/>
        <rFont val="Arial"/>
        <family val="2"/>
        <charset val="238"/>
      </rPr>
      <t xml:space="preserve">  </t>
    </r>
    <r>
      <rPr>
        <i/>
        <sz val="9"/>
        <color theme="1" tint="0.34998626667073579"/>
        <rFont val="Arial"/>
        <family val="2"/>
        <charset val="238"/>
      </rPr>
      <t>total</t>
    </r>
  </si>
  <si>
    <r>
      <t xml:space="preserve">górnictwo          i wydoby- wanie
</t>
    </r>
    <r>
      <rPr>
        <i/>
        <sz val="9"/>
        <color theme="1" tint="0.34998626667073579"/>
        <rFont val="Arial"/>
        <family val="2"/>
        <charset val="238"/>
      </rPr>
      <t>mining and quarrying</t>
    </r>
  </si>
  <si>
    <r>
      <t xml:space="preserve">przetwórstwo przemysłowe
</t>
    </r>
    <r>
      <rPr>
        <i/>
        <sz val="9"/>
        <color theme="1" tint="0.34998626667073579"/>
        <rFont val="Arial"/>
        <family val="2"/>
        <charset val="238"/>
      </rPr>
      <t>manu-facturing</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</si>
  <si>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i/>
        <sz val="9"/>
        <color theme="1" tint="0.34998626667073579"/>
        <rFont val="Arial"/>
        <family val="2"/>
        <charset val="238"/>
      </rPr>
      <t>electricity, gas, steam and air        conditioning        supply</t>
    </r>
  </si>
  <si>
    <r>
      <t>dostawa wody; gospodarowanie ściekami 
i odpadami; rekultywacja</t>
    </r>
    <r>
      <rPr>
        <vertAlign val="superscript"/>
        <sz val="9"/>
        <rFont val="Arial"/>
        <family val="2"/>
        <charset val="238"/>
      </rPr>
      <t>∆</t>
    </r>
    <r>
      <rPr>
        <sz val="9"/>
        <rFont val="Arial"/>
        <family val="2"/>
        <charset val="238"/>
      </rPr>
      <t xml:space="preserve">
</t>
    </r>
    <r>
      <rPr>
        <i/>
        <sz val="9"/>
        <color theme="1" tint="0.34998626667073579"/>
        <rFont val="Arial"/>
        <family val="2"/>
        <charset val="238"/>
      </rPr>
      <t>water supply; sewerage, waste management and remediation activities</t>
    </r>
  </si>
  <si>
    <r>
      <t xml:space="preserve">w tysiącach złotych 
</t>
    </r>
    <r>
      <rPr>
        <i/>
        <sz val="9"/>
        <color theme="1" tint="0.34998626667073579"/>
        <rFont val="Arial"/>
        <family val="2"/>
        <charset val="238"/>
      </rPr>
      <t>in thousand zlotys</t>
    </r>
    <r>
      <rPr>
        <sz val="9"/>
        <rFont val="Arial"/>
        <family val="2"/>
        <charset val="238"/>
      </rPr>
      <t xml:space="preserve">
</t>
    </r>
  </si>
  <si>
    <r>
      <t xml:space="preserve">                </t>
    </r>
    <r>
      <rPr>
        <i/>
        <sz val="10"/>
        <color theme="1" tint="0.34998626667073579"/>
        <rFont val="Arial"/>
        <family val="2"/>
        <charset val="238"/>
      </rPr>
      <t xml:space="preserve"> INVESTMENT  OUTLAYS</t>
    </r>
    <r>
      <rPr>
        <i/>
        <vertAlign val="superscript"/>
        <sz val="10"/>
        <color theme="1" tint="0.34998626667073579"/>
        <rFont val="Arial"/>
        <family val="2"/>
        <charset val="238"/>
      </rPr>
      <t xml:space="preserve">a </t>
    </r>
    <r>
      <rPr>
        <i/>
        <sz val="10"/>
        <color theme="1" tint="0.34998626667073579"/>
        <rFont val="Arial"/>
        <family val="2"/>
        <charset val="238"/>
      </rPr>
      <t>(cont.)</t>
    </r>
  </si>
  <si>
    <r>
      <t xml:space="preserve">Z ogółem (dok.)         </t>
    </r>
    <r>
      <rPr>
        <i/>
        <sz val="9"/>
        <color theme="1" tint="0.34998626667073579"/>
        <rFont val="Arial"/>
        <family val="2"/>
        <charset val="238"/>
      </rPr>
      <t>Of grand total (cont.)</t>
    </r>
  </si>
  <si>
    <r>
      <t xml:space="preserve">OKRESY
</t>
    </r>
    <r>
      <rPr>
        <i/>
        <sz val="9"/>
        <color theme="1" tint="0.34998626667073579"/>
        <rFont val="Arial"/>
        <family val="2"/>
        <charset val="238"/>
      </rPr>
      <t>PERIODS</t>
    </r>
    <r>
      <rPr>
        <i/>
        <sz val="9"/>
        <rFont val="Arial"/>
        <family val="2"/>
        <charset val="238"/>
      </rPr>
      <t xml:space="preserve">
</t>
    </r>
    <r>
      <rPr>
        <b/>
        <sz val="9"/>
        <rFont val="Arial"/>
        <family val="2"/>
        <charset val="238"/>
      </rPr>
      <t xml:space="preserve">A </t>
    </r>
    <r>
      <rPr>
        <sz val="9"/>
        <rFont val="Arial"/>
        <family val="2"/>
        <charset val="238"/>
      </rPr>
      <t>– analogiczny okres roku 
 poprzedniego = 100</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corresponding period 
     of previous year = 100</t>
    </r>
  </si>
  <si>
    <r>
      <t>handel; naprawa pojazdów samochodowych</t>
    </r>
    <r>
      <rPr>
        <vertAlign val="superscript"/>
        <sz val="9"/>
        <rFont val="Arial"/>
        <family val="2"/>
        <charset val="238"/>
      </rPr>
      <t>∆</t>
    </r>
    <r>
      <rPr>
        <sz val="9"/>
        <rFont val="Arial"/>
        <family val="2"/>
        <charset val="238"/>
      </rPr>
      <t xml:space="preserve">
</t>
    </r>
    <r>
      <rPr>
        <i/>
        <sz val="9"/>
        <color theme="1" tint="0.34998626667073579"/>
        <rFont val="Arial"/>
        <family val="2"/>
        <charset val="238"/>
      </rPr>
      <t>trade; repair of motor vehicles</t>
    </r>
    <r>
      <rPr>
        <i/>
        <vertAlign val="superscript"/>
        <sz val="9"/>
        <color theme="1" tint="0.34998626667073579"/>
        <rFont val="Arial"/>
        <family val="2"/>
        <charset val="238"/>
      </rPr>
      <t>∆</t>
    </r>
  </si>
  <si>
    <r>
      <t xml:space="preserve">transport i gospodarka magazynowa
</t>
    </r>
    <r>
      <rPr>
        <i/>
        <sz val="9"/>
        <color theme="1" tint="0.34998626667073579"/>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</si>
  <si>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i/>
        <sz val="9"/>
        <color theme="1" tint="0.34998626667073579"/>
        <rFont val="Arial"/>
        <family val="2"/>
        <charset val="238"/>
      </rPr>
      <t>accommodation and catering</t>
    </r>
    <r>
      <rPr>
        <i/>
        <vertAlign val="superscript"/>
        <sz val="9"/>
        <color theme="1" tint="0.34998626667073579"/>
        <rFont val="Arial"/>
        <family val="2"/>
        <charset val="238"/>
      </rPr>
      <t>∆</t>
    </r>
  </si>
  <si>
    <r>
      <t xml:space="preserve">informacja i komunikacja
</t>
    </r>
    <r>
      <rPr>
        <i/>
        <sz val="9"/>
        <color theme="1" tint="0.34998626667073579"/>
        <rFont val="Arial"/>
        <family val="2"/>
        <charset val="238"/>
      </rPr>
      <t>information and communication</t>
    </r>
  </si>
  <si>
    <r>
      <t>obsługa rynku nieruchomości</t>
    </r>
    <r>
      <rPr>
        <vertAlign val="superscript"/>
        <sz val="9"/>
        <rFont val="Arial"/>
        <family val="2"/>
        <charset val="238"/>
      </rPr>
      <t>∆</t>
    </r>
    <r>
      <rPr>
        <sz val="9"/>
        <rFont val="Arial"/>
        <family val="2"/>
        <charset val="238"/>
      </rPr>
      <t xml:space="preserve">
</t>
    </r>
    <r>
      <rPr>
        <i/>
        <sz val="9"/>
        <color theme="1" tint="0.34998626667073579"/>
        <rFont val="Arial"/>
        <family val="2"/>
        <charset val="238"/>
      </rPr>
      <t>real estate              activities</t>
    </r>
  </si>
  <si>
    <r>
      <t xml:space="preserve">w tysiącach złotych </t>
    </r>
    <r>
      <rPr>
        <sz val="9"/>
        <color theme="1" tint="0.34998626667073579"/>
        <rFont val="Arial"/>
        <family val="2"/>
        <charset val="238"/>
      </rPr>
      <t xml:space="preserve">
</t>
    </r>
    <r>
      <rPr>
        <i/>
        <sz val="9"/>
        <color theme="1" tint="0.34998626667073579"/>
        <rFont val="Arial"/>
        <family val="2"/>
        <charset val="238"/>
      </rPr>
      <t>in thousand zlotys</t>
    </r>
  </si>
  <si>
    <r>
      <t>                   DWELLINGS</t>
    </r>
    <r>
      <rPr>
        <i/>
        <vertAlign val="superscript"/>
        <sz val="10"/>
        <color theme="1" tint="0.34998626667073579"/>
        <rFont val="Arial"/>
        <family val="2"/>
        <charset val="238"/>
      </rPr>
      <t>a</t>
    </r>
  </si>
  <si>
    <r>
      <t>OKRESY</t>
    </r>
    <r>
      <rPr>
        <sz val="9"/>
        <color theme="1" tint="0.34998626667073579"/>
        <rFont val="Arial"/>
        <family val="2"/>
        <charset val="238"/>
      </rPr>
      <t xml:space="preserve">
</t>
    </r>
    <r>
      <rPr>
        <i/>
        <sz val="9"/>
        <color indexed="63"/>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 xml:space="preserve"> corresponding period 
     of previous year = 100</t>
    </r>
  </si>
  <si>
    <r>
      <t xml:space="preserve">Mieszkania,
na których budowę wydano
pozwolenia lub dokonano
zgłoszenia
z projektem
budowlanym
</t>
    </r>
    <r>
      <rPr>
        <i/>
        <sz val="9"/>
        <color theme="1" tint="0.34998626667073579"/>
        <rFont val="Arial"/>
        <family val="2"/>
        <charset val="238"/>
      </rPr>
      <t>Dwellings for which permits have been granted or which have been registered with 
a construction project</t>
    </r>
  </si>
  <si>
    <r>
      <t xml:space="preserve">budow-nictwo indywi-   </t>
    </r>
    <r>
      <rPr>
        <sz val="9"/>
        <color indexed="63"/>
        <rFont val="Arial"/>
        <family val="2"/>
        <charset val="238"/>
      </rPr>
      <t xml:space="preserve"> dualne </t>
    </r>
    <r>
      <rPr>
        <i/>
        <sz val="9"/>
        <color theme="1" tint="0.34998626667073579"/>
        <rFont val="Arial"/>
        <family val="2"/>
        <charset val="238"/>
      </rPr>
      <t xml:space="preserve">private constru-ction </t>
    </r>
  </si>
  <si>
    <r>
      <t>przezna-czone na sprzedaż lub wynajem</t>
    </r>
    <r>
      <rPr>
        <sz val="9"/>
        <color indexed="63"/>
        <rFont val="Arial"/>
        <family val="2"/>
        <charset val="238"/>
      </rPr>
      <t xml:space="preserve"> </t>
    </r>
    <r>
      <rPr>
        <i/>
        <sz val="9"/>
        <color theme="1" tint="0.34998626667073579"/>
        <rFont val="Arial"/>
        <family val="2"/>
        <charset val="238"/>
      </rPr>
      <t>for sale     or rent</t>
    </r>
  </si>
  <si>
    <r>
      <t>spół-      dzielnie mieszka-niowe</t>
    </r>
    <r>
      <rPr>
        <sz val="9"/>
        <color indexed="63"/>
        <rFont val="Arial"/>
        <family val="2"/>
        <charset val="238"/>
      </rPr>
      <t xml:space="preserve"> </t>
    </r>
    <r>
      <rPr>
        <i/>
        <sz val="9"/>
        <color theme="1" tint="0.34998626667073579"/>
        <rFont val="Arial"/>
        <family val="2"/>
        <charset val="238"/>
      </rPr>
      <t xml:space="preserve">housing coope-ratives </t>
    </r>
  </si>
  <si>
    <r>
      <t xml:space="preserve">Mieszkania, których budowę rozpoczęto </t>
    </r>
    <r>
      <rPr>
        <sz val="9"/>
        <color indexed="63"/>
        <rFont val="Arial"/>
        <family val="2"/>
        <charset val="238"/>
      </rPr>
      <t xml:space="preserve"> </t>
    </r>
    <r>
      <rPr>
        <i/>
        <sz val="9"/>
        <color theme="1" tint="0.34998626667073579"/>
        <rFont val="Arial"/>
        <family val="2"/>
        <charset val="238"/>
      </rPr>
      <t>Dwellings, which constru-ction was started</t>
    </r>
    <r>
      <rPr>
        <i/>
        <sz val="9"/>
        <color indexed="63"/>
        <rFont val="Arial"/>
        <family val="2"/>
        <charset val="238"/>
      </rPr>
      <t xml:space="preserve"> </t>
    </r>
  </si>
  <si>
    <r>
      <t xml:space="preserve">Mieszkania oddane do użytkowania
</t>
    </r>
    <r>
      <rPr>
        <i/>
        <sz val="9"/>
        <color theme="1" tint="0.34998626667073579"/>
        <rFont val="Arial"/>
        <family val="2"/>
        <charset val="238"/>
      </rPr>
      <t xml:space="preserve"> Dwellings completed </t>
    </r>
  </si>
  <si>
    <r>
      <t xml:space="preserve">miesz-        kania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 xml:space="preserve">dwellings </t>
    </r>
  </si>
  <si>
    <r>
      <t>spół-      dzielnie mieszka-niowe</t>
    </r>
    <r>
      <rPr>
        <sz val="9"/>
        <color theme="1" tint="0.34998626667073579"/>
        <rFont val="Arial"/>
        <family val="2"/>
        <charset val="238"/>
      </rPr>
      <t xml:space="preserve"> </t>
    </r>
    <r>
      <rPr>
        <i/>
        <sz val="9"/>
        <color theme="1" tint="0.34998626667073579"/>
        <rFont val="Arial"/>
        <family val="2"/>
        <charset val="238"/>
      </rPr>
      <t xml:space="preserve">housing coope-ratives </t>
    </r>
  </si>
  <si>
    <r>
      <t>powie-     rzchnia użytkowa 
w tys. m</t>
    </r>
    <r>
      <rPr>
        <i/>
        <vertAlign val="superscript"/>
        <sz val="9"/>
        <rFont val="Arial"/>
        <family val="2"/>
        <charset val="238"/>
      </rPr>
      <t>2</t>
    </r>
    <r>
      <rPr>
        <sz val="9"/>
        <rFont val="Arial"/>
        <family val="2"/>
        <charset val="238"/>
      </rPr>
      <t xml:space="preserve">         </t>
    </r>
    <r>
      <rPr>
        <i/>
        <sz val="9"/>
        <color theme="1" tint="0.34998626667073579"/>
        <rFont val="Arial"/>
        <family val="2"/>
        <charset val="238"/>
      </rPr>
      <t>useful floor area in thous.       m</t>
    </r>
    <r>
      <rPr>
        <i/>
        <vertAlign val="superscript"/>
        <sz val="9"/>
        <color theme="1" tint="0.34998626667073579"/>
        <rFont val="Arial"/>
        <family val="2"/>
        <charset val="238"/>
      </rPr>
      <t xml:space="preserve">2 </t>
    </r>
  </si>
  <si>
    <r>
      <t xml:space="preserve">spół-      dzielnie mieszka-niowe </t>
    </r>
    <r>
      <rPr>
        <i/>
        <sz val="9"/>
        <color theme="1" tint="0.34998626667073579"/>
        <rFont val="Arial"/>
        <family val="2"/>
        <charset val="238"/>
      </rPr>
      <t xml:space="preserve">housing coope-ratives </t>
    </r>
  </si>
  <si>
    <r>
      <t>                 LIVESTOCK</t>
    </r>
    <r>
      <rPr>
        <i/>
        <vertAlign val="superscript"/>
        <sz val="10"/>
        <color theme="1" tint="0.34998626667073579"/>
        <rFont val="Arial"/>
        <family val="2"/>
        <charset val="238"/>
      </rPr>
      <t>a</t>
    </r>
    <r>
      <rPr>
        <i/>
        <vertAlign val="superscript"/>
        <sz val="10"/>
        <color theme="1" tint="0.34998626667073579"/>
        <rFont val="Times New Roman"/>
        <family val="1"/>
        <charset val="238"/>
      </rPr>
      <t xml:space="preserve"> </t>
    </r>
  </si>
  <si>
    <r>
      <t xml:space="preserve">Trzoda chlewna                                                                                                                                                              </t>
    </r>
    <r>
      <rPr>
        <sz val="9"/>
        <color indexed="63"/>
        <rFont val="Arial"/>
        <family val="2"/>
        <charset val="238"/>
      </rPr>
      <t xml:space="preserve"> </t>
    </r>
    <r>
      <rPr>
        <i/>
        <sz val="9"/>
        <color theme="1" tint="0.34998626667073579"/>
        <rFont val="Arial"/>
        <family val="2"/>
        <charset val="238"/>
      </rPr>
      <t xml:space="preserve">Pigs </t>
    </r>
  </si>
  <si>
    <r>
      <t>OKRESY</t>
    </r>
    <r>
      <rPr>
        <sz val="9"/>
        <color indexed="63"/>
        <rFont val="Arial"/>
        <family val="2"/>
        <charset val="238"/>
      </rPr>
      <t xml:space="preserve">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 xml:space="preserve">  </t>
    </r>
    <r>
      <rPr>
        <i/>
        <sz val="9"/>
        <color theme="1" tint="0.34998626667073579"/>
        <rFont val="Arial"/>
        <family val="2"/>
        <charset val="238"/>
      </rPr>
      <t xml:space="preserve">corresponding period 
    of previous year = 100  </t>
    </r>
    <r>
      <rPr>
        <sz val="9"/>
        <color theme="1" tint="0.34998626667073579"/>
        <rFont val="Arial"/>
        <family val="2"/>
        <charset val="238"/>
      </rPr>
      <t xml:space="preserve">    </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t>
    </r>
    <r>
      <rPr>
        <i/>
        <sz val="9"/>
        <color theme="1" tint="0.34998626667073579"/>
        <rFont val="Arial"/>
        <family val="2"/>
        <charset val="238"/>
      </rPr>
      <t xml:space="preserve"> previous period = 100</t>
    </r>
  </si>
  <si>
    <r>
      <t xml:space="preserve">ogółem      </t>
    </r>
    <r>
      <rPr>
        <sz val="9"/>
        <color theme="1" tint="0.34998626667073579"/>
        <rFont val="Arial"/>
        <family val="2"/>
        <charset val="238"/>
      </rPr>
      <t xml:space="preserve">   </t>
    </r>
    <r>
      <rPr>
        <i/>
        <sz val="9"/>
        <color theme="1" tint="0.34998626667073579"/>
        <rFont val="Arial"/>
        <family val="2"/>
        <charset val="238"/>
      </rPr>
      <t xml:space="preserve">total </t>
    </r>
  </si>
  <si>
    <r>
      <t xml:space="preserve">Bydło                                                         </t>
    </r>
    <r>
      <rPr>
        <sz val="9"/>
        <color theme="1" tint="0.34998626667073579"/>
        <rFont val="Arial"/>
        <family val="2"/>
        <charset val="238"/>
      </rPr>
      <t xml:space="preserve">       </t>
    </r>
    <r>
      <rPr>
        <i/>
        <sz val="9"/>
        <color theme="1" tint="0.34998626667073579"/>
        <rFont val="Arial"/>
        <family val="2"/>
        <charset val="238"/>
      </rPr>
      <t xml:space="preserve">Cattle </t>
    </r>
  </si>
  <si>
    <r>
      <t xml:space="preserve">krowy              </t>
    </r>
    <r>
      <rPr>
        <sz val="9"/>
        <color indexed="63"/>
        <rFont val="Arial"/>
        <family val="2"/>
        <charset val="238"/>
      </rPr>
      <t xml:space="preserve"> </t>
    </r>
    <r>
      <rPr>
        <i/>
        <sz val="9"/>
        <color theme="1" tint="0.34998626667073579"/>
        <rFont val="Arial"/>
        <family val="2"/>
        <charset val="238"/>
      </rPr>
      <t xml:space="preserve">cows </t>
    </r>
    <r>
      <rPr>
        <sz val="9"/>
        <color indexed="63"/>
        <rFont val="Arial"/>
        <family val="2"/>
        <charset val="238"/>
      </rPr>
      <t xml:space="preserve"> </t>
    </r>
  </si>
  <si>
    <r>
      <t xml:space="preserve">pozostałe </t>
    </r>
    <r>
      <rPr>
        <i/>
        <sz val="9"/>
        <color theme="1" tint="0.34998626667073579"/>
        <rFont val="Arial"/>
        <family val="2"/>
        <charset val="238"/>
      </rPr>
      <t>others</t>
    </r>
    <r>
      <rPr>
        <sz val="9"/>
        <color indexed="63"/>
        <rFont val="Arial"/>
        <family val="2"/>
        <charset val="238"/>
      </rPr>
      <t xml:space="preserve"> </t>
    </r>
  </si>
  <si>
    <r>
      <t xml:space="preserve">ogółem </t>
    </r>
    <r>
      <rPr>
        <sz val="9"/>
        <color indexed="63"/>
        <rFont val="Arial"/>
        <family val="2"/>
        <charset val="238"/>
      </rPr>
      <t xml:space="preserve">        </t>
    </r>
    <r>
      <rPr>
        <i/>
        <sz val="9"/>
        <color theme="1" tint="0.34998626667073579"/>
        <rFont val="Arial"/>
        <family val="2"/>
        <charset val="238"/>
      </rPr>
      <t xml:space="preserve">grand total </t>
    </r>
  </si>
  <si>
    <r>
      <t xml:space="preserve">prosięta          o wadze          do 20 kg          </t>
    </r>
    <r>
      <rPr>
        <i/>
        <sz val="9"/>
        <color theme="1" tint="0.34998626667073579"/>
        <rFont val="Arial"/>
        <family val="2"/>
        <charset val="238"/>
      </rPr>
      <t xml:space="preserve">piglets             up to              20 kg </t>
    </r>
  </si>
  <si>
    <r>
      <t>warchlaki        o wadze         od 20 kg        do 50 kg</t>
    </r>
    <r>
      <rPr>
        <sz val="9"/>
        <color theme="1" tint="0.34998626667073579"/>
        <rFont val="Arial"/>
        <family val="2"/>
        <charset val="238"/>
      </rPr>
      <t xml:space="preserve"> </t>
    </r>
    <r>
      <rPr>
        <i/>
        <sz val="9"/>
        <color theme="1" tint="0.34998626667073579"/>
        <rFont val="Arial"/>
        <family val="2"/>
        <charset val="238"/>
      </rPr>
      <t xml:space="preserve">piglets          from               20-50 kg </t>
    </r>
  </si>
  <si>
    <r>
      <t xml:space="preserve">na ubój           o wadze        50 kg                i więcej           </t>
    </r>
    <r>
      <rPr>
        <sz val="9"/>
        <color indexed="63"/>
        <rFont val="Arial"/>
        <family val="2"/>
        <charset val="238"/>
      </rPr>
      <t xml:space="preserve">  </t>
    </r>
    <r>
      <rPr>
        <i/>
        <sz val="9"/>
        <color theme="1" tint="0.34998626667073579"/>
        <rFont val="Arial"/>
        <family val="2"/>
        <charset val="238"/>
      </rPr>
      <t>for            slaughter        50 kg              and mor</t>
    </r>
    <r>
      <rPr>
        <i/>
        <sz val="9"/>
        <color indexed="63"/>
        <rFont val="Arial"/>
        <family val="2"/>
        <charset val="238"/>
      </rPr>
      <t>e</t>
    </r>
  </si>
  <si>
    <r>
      <t xml:space="preserve">na chów o wadze 50 kg i więcej                           </t>
    </r>
    <r>
      <rPr>
        <sz val="9"/>
        <color theme="1" tint="0.34998626667073579"/>
        <rFont val="Arial"/>
        <family val="2"/>
        <charset val="238"/>
      </rPr>
      <t xml:space="preserve">  </t>
    </r>
    <r>
      <rPr>
        <i/>
        <sz val="9"/>
        <color theme="1" tint="0.34998626667073579"/>
        <rFont val="Arial"/>
        <family val="2"/>
        <charset val="238"/>
      </rPr>
      <t xml:space="preserve">for breeding 50 kg and more </t>
    </r>
  </si>
  <si>
    <r>
      <t xml:space="preserve">razem        </t>
    </r>
    <r>
      <rPr>
        <sz val="9"/>
        <color indexed="63"/>
        <rFont val="Arial"/>
        <family val="2"/>
        <charset val="238"/>
      </rPr>
      <t xml:space="preserve">    </t>
    </r>
    <r>
      <rPr>
        <i/>
        <sz val="9"/>
        <color theme="1" tint="0.34998626667073579"/>
        <rFont val="Arial"/>
        <family val="2"/>
        <charset val="238"/>
      </rPr>
      <t xml:space="preserve">total </t>
    </r>
  </si>
  <si>
    <r>
      <t xml:space="preserve">lochy                      </t>
    </r>
    <r>
      <rPr>
        <sz val="9"/>
        <color indexed="63"/>
        <rFont val="Arial"/>
        <family val="2"/>
        <charset val="238"/>
      </rPr>
      <t xml:space="preserve">          </t>
    </r>
    <r>
      <rPr>
        <i/>
        <sz val="9"/>
        <color indexed="63"/>
        <rFont val="Arial"/>
        <family val="2"/>
        <charset val="238"/>
      </rPr>
      <t xml:space="preserve"> </t>
    </r>
    <r>
      <rPr>
        <i/>
        <sz val="9"/>
        <color theme="1" tint="0.34998626667073579"/>
        <rFont val="Arial"/>
        <family val="2"/>
        <charset val="238"/>
      </rPr>
      <t>sows</t>
    </r>
    <r>
      <rPr>
        <i/>
        <sz val="9"/>
        <color indexed="63"/>
        <rFont val="Arial"/>
        <family val="2"/>
        <charset val="238"/>
      </rPr>
      <t xml:space="preserve"> </t>
    </r>
  </si>
  <si>
    <r>
      <t xml:space="preserve">prośne               </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 xml:space="preserve">in farrow </t>
    </r>
  </si>
  <si>
    <r>
      <t>                 LIVESTOCK</t>
    </r>
    <r>
      <rPr>
        <i/>
        <vertAlign val="superscript"/>
        <sz val="10"/>
        <color theme="1" tint="0.34998626667073579"/>
        <rFont val="Arial"/>
        <family val="2"/>
        <charset val="238"/>
      </rPr>
      <t xml:space="preserve">a </t>
    </r>
    <r>
      <rPr>
        <i/>
        <sz val="10"/>
        <color theme="1" tint="0.34998626667073579"/>
        <rFont val="Arial"/>
        <family val="2"/>
        <charset val="238"/>
      </rPr>
      <t xml:space="preserve"> (cont.)</t>
    </r>
  </si>
  <si>
    <r>
      <t xml:space="preserve">Bydło                                                             </t>
    </r>
    <r>
      <rPr>
        <sz val="9"/>
        <color indexed="63"/>
        <rFont val="Arial"/>
        <family val="2"/>
        <charset val="238"/>
      </rPr>
      <t xml:space="preserve">   </t>
    </r>
    <r>
      <rPr>
        <i/>
        <sz val="9"/>
        <color theme="1" tint="0.34998626667073579"/>
        <rFont val="Arial"/>
        <family val="2"/>
        <charset val="238"/>
      </rPr>
      <t xml:space="preserve">Cattle </t>
    </r>
  </si>
  <si>
    <r>
      <t xml:space="preserve">Trzoda chlewna                                                                                                                                                </t>
    </r>
    <r>
      <rPr>
        <sz val="9"/>
        <color indexed="63"/>
        <rFont val="Arial"/>
        <family val="2"/>
        <charset val="238"/>
      </rPr>
      <t xml:space="preserve">               </t>
    </r>
    <r>
      <rPr>
        <i/>
        <sz val="9"/>
        <color theme="1" tint="0.34998626667073579"/>
        <rFont val="Arial"/>
        <family val="2"/>
        <charset val="238"/>
      </rPr>
      <t xml:space="preserve">Pigs </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</si>
  <si>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corresponding period 
    of previous year = 100</t>
    </r>
    <r>
      <rPr>
        <i/>
        <sz val="9"/>
        <color indexed="63"/>
        <rFont val="Arial"/>
        <family val="2"/>
        <charset val="238"/>
      </rPr>
      <t xml:space="preserve">  </t>
    </r>
    <r>
      <rPr>
        <sz val="9"/>
        <color indexed="63"/>
        <rFont val="Arial"/>
        <family val="2"/>
        <charset val="238"/>
      </rPr>
      <t xml:space="preserve"> </t>
    </r>
    <r>
      <rPr>
        <sz val="9"/>
        <rFont val="Arial"/>
        <family val="2"/>
        <charset val="238"/>
      </rPr>
      <t xml:space="preserve">             </t>
    </r>
    <r>
      <rPr>
        <b/>
        <sz val="9"/>
        <rFont val="Arial"/>
        <family val="2"/>
        <charset val="238"/>
      </rPr>
      <t>B</t>
    </r>
    <r>
      <rPr>
        <sz val="9"/>
        <rFont val="Arial"/>
        <family val="2"/>
        <charset val="238"/>
      </rPr>
      <t xml:space="preserve"> – okres poprzedni = 100
   </t>
    </r>
    <r>
      <rPr>
        <i/>
        <sz val="9"/>
        <color indexed="63"/>
        <rFont val="Arial"/>
        <family val="2"/>
        <charset val="238"/>
      </rPr>
      <t xml:space="preserve"> </t>
    </r>
    <r>
      <rPr>
        <i/>
        <sz val="9"/>
        <color theme="1" tint="0.34998626667073579"/>
        <rFont val="Arial"/>
        <family val="2"/>
        <charset val="238"/>
      </rPr>
      <t>previous period = 100</t>
    </r>
  </si>
  <si>
    <r>
      <t xml:space="preserve">ogółem      </t>
    </r>
    <r>
      <rPr>
        <sz val="9"/>
        <color indexed="63"/>
        <rFont val="Arial"/>
        <family val="2"/>
        <charset val="238"/>
      </rPr>
      <t xml:space="preserve"> </t>
    </r>
    <r>
      <rPr>
        <i/>
        <sz val="9"/>
        <color theme="1" tint="0.34998626667073579"/>
        <rFont val="Arial"/>
        <family val="2"/>
        <charset val="238"/>
      </rPr>
      <t xml:space="preserve">total </t>
    </r>
  </si>
  <si>
    <r>
      <t xml:space="preserve">krowy              </t>
    </r>
    <r>
      <rPr>
        <sz val="9"/>
        <color indexed="63"/>
        <rFont val="Arial"/>
        <family val="2"/>
        <charset val="238"/>
      </rPr>
      <t xml:space="preserve"> </t>
    </r>
    <r>
      <rPr>
        <i/>
        <sz val="9"/>
        <color theme="1" tint="0.34998626667073579"/>
        <rFont val="Arial"/>
        <family val="2"/>
        <charset val="238"/>
      </rPr>
      <t xml:space="preserve">cows </t>
    </r>
    <r>
      <rPr>
        <sz val="9"/>
        <color theme="1" tint="0.34998626667073579"/>
        <rFont val="Arial"/>
        <family val="2"/>
        <charset val="238"/>
      </rPr>
      <t xml:space="preserve"> </t>
    </r>
  </si>
  <si>
    <r>
      <t xml:space="preserve">pozostałe </t>
    </r>
    <r>
      <rPr>
        <i/>
        <sz val="9"/>
        <color theme="1" tint="0.34998626667073579"/>
        <rFont val="Arial"/>
        <family val="2"/>
        <charset val="238"/>
      </rPr>
      <t>others</t>
    </r>
    <r>
      <rPr>
        <sz val="9"/>
        <color theme="1" tint="0.34998626667073579"/>
        <rFont val="Arial"/>
        <family val="2"/>
        <charset val="238"/>
      </rPr>
      <t xml:space="preserve"> </t>
    </r>
  </si>
  <si>
    <r>
      <t xml:space="preserve">ogółem     </t>
    </r>
    <r>
      <rPr>
        <sz val="9"/>
        <color indexed="63"/>
        <rFont val="Arial"/>
        <family val="2"/>
        <charset val="238"/>
      </rPr>
      <t xml:space="preserve"> </t>
    </r>
    <r>
      <rPr>
        <i/>
        <sz val="9"/>
        <color theme="1" tint="0.34998626667073579"/>
        <rFont val="Arial"/>
        <family val="2"/>
        <charset val="238"/>
      </rPr>
      <t xml:space="preserve">grand total </t>
    </r>
  </si>
  <si>
    <r>
      <t xml:space="preserve">prosięta          o wadze          do 20 kg    </t>
    </r>
    <r>
      <rPr>
        <sz val="9"/>
        <color indexed="63"/>
        <rFont val="Arial"/>
        <family val="2"/>
        <charset val="238"/>
      </rPr>
      <t xml:space="preserve">      </t>
    </r>
    <r>
      <rPr>
        <i/>
        <sz val="9"/>
        <color theme="1" tint="0.34998626667073579"/>
        <rFont val="Arial"/>
        <family val="2"/>
        <charset val="238"/>
      </rPr>
      <t xml:space="preserve">piglets             up to              20 kg </t>
    </r>
  </si>
  <si>
    <r>
      <t xml:space="preserve">warchlaki        o wadze        od 20 kg          do 50 kg </t>
    </r>
    <r>
      <rPr>
        <i/>
        <sz val="9"/>
        <color theme="1" tint="0.34998626667073579"/>
        <rFont val="Arial"/>
        <family val="2"/>
        <charset val="238"/>
      </rPr>
      <t xml:space="preserve">piglets         from              20-50 kg </t>
    </r>
  </si>
  <si>
    <r>
      <t xml:space="preserve">na ubój           o wadze        50 kg                i więcej         </t>
    </r>
    <r>
      <rPr>
        <sz val="9"/>
        <color indexed="63"/>
        <rFont val="Arial"/>
        <family val="2"/>
        <charset val="238"/>
      </rPr>
      <t xml:space="preserve">    </t>
    </r>
    <r>
      <rPr>
        <i/>
        <sz val="9"/>
        <color theme="1" tint="0.34998626667073579"/>
        <rFont val="Arial"/>
        <family val="2"/>
        <charset val="238"/>
      </rPr>
      <t>for             slaughter        50 kg              and more</t>
    </r>
  </si>
  <si>
    <r>
      <t xml:space="preserve">na chów o wadze 50 kg i więcej                </t>
    </r>
    <r>
      <rPr>
        <sz val="9"/>
        <color indexed="63"/>
        <rFont val="Arial"/>
        <family val="2"/>
        <charset val="238"/>
      </rPr>
      <t xml:space="preserve">       </t>
    </r>
    <r>
      <rPr>
        <i/>
        <sz val="9"/>
        <color theme="1" tint="0.34998626667073579"/>
        <rFont val="Arial"/>
        <family val="2"/>
        <charset val="238"/>
      </rPr>
      <t xml:space="preserve">for breeding 50 kg and more </t>
    </r>
  </si>
  <si>
    <r>
      <t xml:space="preserve">razem          </t>
    </r>
    <r>
      <rPr>
        <sz val="9"/>
        <color indexed="63"/>
        <rFont val="Arial"/>
        <family val="2"/>
        <charset val="238"/>
      </rPr>
      <t xml:space="preserve">  </t>
    </r>
    <r>
      <rPr>
        <i/>
        <sz val="9"/>
        <color theme="1" tint="0.34998626667073579"/>
        <rFont val="Arial"/>
        <family val="2"/>
        <charset val="238"/>
      </rPr>
      <t xml:space="preserve">total </t>
    </r>
  </si>
  <si>
    <r>
      <t xml:space="preserve">lochy                             </t>
    </r>
    <r>
      <rPr>
        <sz val="9"/>
        <color indexed="63"/>
        <rFont val="Arial"/>
        <family val="2"/>
        <charset val="238"/>
      </rPr>
      <t xml:space="preserve">   </t>
    </r>
    <r>
      <rPr>
        <i/>
        <sz val="9"/>
        <color indexed="63"/>
        <rFont val="Arial"/>
        <family val="2"/>
        <charset val="238"/>
      </rPr>
      <t xml:space="preserve"> </t>
    </r>
    <r>
      <rPr>
        <i/>
        <sz val="9"/>
        <color theme="1" tint="0.34998626667073579"/>
        <rFont val="Arial"/>
        <family val="2"/>
        <charset val="238"/>
      </rPr>
      <t xml:space="preserve">sows </t>
    </r>
  </si>
  <si>
    <r>
      <t xml:space="preserve">prośne               </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 xml:space="preserve">in farrow </t>
    </r>
  </si>
  <si>
    <r>
      <t xml:space="preserve">w tysiącach sztuk                                                                                                                                                                                                                                                  </t>
    </r>
    <r>
      <rPr>
        <sz val="9"/>
        <color indexed="63"/>
        <rFont val="Arial"/>
        <family val="2"/>
        <charset val="238"/>
      </rPr>
      <t xml:space="preserve"> </t>
    </r>
    <r>
      <rPr>
        <i/>
        <sz val="9"/>
        <color theme="1" tint="0.34998626667073579"/>
        <rFont val="Arial"/>
        <family val="2"/>
        <charset val="238"/>
      </rPr>
      <t xml:space="preserve">in thousand heads </t>
    </r>
  </si>
  <si>
    <r>
      <rPr>
        <sz val="9"/>
        <rFont val="Arial"/>
        <family val="2"/>
        <charset val="238"/>
      </rPr>
      <t xml:space="preserve">w tym w gospodarstwach indywidualnych                                                                                                                                                                                                                                                         </t>
    </r>
    <r>
      <rPr>
        <sz val="9"/>
        <color indexed="63"/>
        <rFont val="Arial"/>
        <family val="2"/>
        <charset val="238"/>
      </rPr>
      <t xml:space="preserve">    </t>
    </r>
    <r>
      <rPr>
        <i/>
        <sz val="9"/>
        <color theme="1" tint="0.34998626667073579"/>
        <rFont val="Arial"/>
        <family val="2"/>
        <charset val="238"/>
      </rPr>
      <t xml:space="preserve">of which in individual farms </t>
    </r>
  </si>
  <si>
    <r>
      <t xml:space="preserve">                </t>
    </r>
    <r>
      <rPr>
        <i/>
        <sz val="10"/>
        <color theme="1" tint="0.34998626667073579"/>
        <rFont val="Arial"/>
        <family val="2"/>
        <charset val="238"/>
      </rPr>
      <t>PROCUREMENT  OF  MAJOR  AGRICULTURAL  PRODUCTS</t>
    </r>
  </si>
  <si>
    <r>
      <t>Ziarno zbóż</t>
    </r>
    <r>
      <rPr>
        <vertAlign val="superscript"/>
        <sz val="9"/>
        <rFont val="Arial"/>
        <family val="2"/>
        <charset val="238"/>
      </rPr>
      <t>a</t>
    </r>
    <r>
      <rPr>
        <sz val="9"/>
        <rFont val="Arial"/>
        <family val="2"/>
        <charset val="238"/>
      </rPr>
      <t xml:space="preserve">
</t>
    </r>
    <r>
      <rPr>
        <i/>
        <sz val="9"/>
        <color theme="1" tint="0.34998626667073579"/>
        <rFont val="Arial"/>
        <family val="2"/>
        <charset val="238"/>
      </rPr>
      <t>Cereal grain</t>
    </r>
    <r>
      <rPr>
        <i/>
        <vertAlign val="superscript"/>
        <sz val="9"/>
        <color theme="1" tint="0.34998626667073579"/>
        <rFont val="Arial"/>
        <family val="2"/>
        <charset val="238"/>
      </rPr>
      <t>a</t>
    </r>
  </si>
  <si>
    <r>
      <t>Żywiec rzeźny</t>
    </r>
    <r>
      <rPr>
        <i/>
        <vertAlign val="superscript"/>
        <sz val="9"/>
        <rFont val="Arial"/>
        <family val="2"/>
        <charset val="238"/>
      </rPr>
      <t>b</t>
    </r>
    <r>
      <rPr>
        <sz val="9"/>
        <rFont val="Arial"/>
        <family val="2"/>
        <charset val="238"/>
      </rPr>
      <t xml:space="preserve">
</t>
    </r>
    <r>
      <rPr>
        <i/>
        <sz val="9"/>
        <color theme="1" tint="0.34998626667073579"/>
        <rFont val="Arial"/>
        <family val="2"/>
        <charset val="238"/>
      </rPr>
      <t>Animals for slaughter</t>
    </r>
    <r>
      <rPr>
        <i/>
        <vertAlign val="superscript"/>
        <sz val="9"/>
        <color theme="1" tint="0.34998626667073579"/>
        <rFont val="Arial"/>
        <family val="2"/>
        <charset val="238"/>
      </rPr>
      <t>b</t>
    </r>
  </si>
  <si>
    <r>
      <t xml:space="preserve">  wołowy                       (z cielęcym)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cattle                   (incl. calves)</t>
    </r>
  </si>
  <si>
    <r>
      <t xml:space="preserve">wieprzowy
</t>
    </r>
    <r>
      <rPr>
        <i/>
        <sz val="9"/>
        <color theme="1" tint="0.34998626667073579"/>
        <rFont val="Arial"/>
        <family val="2"/>
        <charset val="238"/>
      </rPr>
      <t>pigs</t>
    </r>
  </si>
  <si>
    <r>
      <t xml:space="preserve">drobiowy
</t>
    </r>
    <r>
      <rPr>
        <i/>
        <sz val="9"/>
        <color theme="1" tint="0.34998626667073579"/>
        <rFont val="Arial"/>
        <family val="2"/>
        <charset val="238"/>
      </rPr>
      <t>poultry</t>
    </r>
  </si>
  <si>
    <r>
      <t xml:space="preserve">w  tonach   </t>
    </r>
    <r>
      <rPr>
        <sz val="9"/>
        <color theme="1" tint="0.34998626667073579"/>
        <rFont val="Arial"/>
        <family val="2"/>
        <charset val="238"/>
      </rPr>
      <t xml:space="preserve"> </t>
    </r>
    <r>
      <rPr>
        <i/>
        <sz val="9"/>
        <color theme="1" tint="0.34998626667073579"/>
        <rFont val="Arial"/>
        <family val="2"/>
        <charset val="238"/>
      </rPr>
      <t>in tonnes</t>
    </r>
  </si>
  <si>
    <r>
      <t>w przeliczeniu na mięso (łączne z tłuszczami)</t>
    </r>
    <r>
      <rPr>
        <i/>
        <vertAlign val="superscript"/>
        <sz val="9"/>
        <rFont val="Arial"/>
        <family val="2"/>
        <charset val="238"/>
      </rPr>
      <t xml:space="preserve">c </t>
    </r>
    <r>
      <rPr>
        <sz val="9"/>
        <rFont val="Arial"/>
        <family val="2"/>
        <charset val="238"/>
      </rPr>
      <t xml:space="preserve">- w tonach
</t>
    </r>
    <r>
      <rPr>
        <i/>
        <sz val="9"/>
        <color theme="1" tint="0.34998626667073579"/>
        <rFont val="Arial"/>
        <family val="2"/>
        <charset val="238"/>
      </rPr>
      <t>in terms of meat (including fats)</t>
    </r>
    <r>
      <rPr>
        <i/>
        <vertAlign val="superscript"/>
        <sz val="9"/>
        <color theme="1" tint="0.34998626667073579"/>
        <rFont val="Arial"/>
        <family val="2"/>
        <charset val="238"/>
      </rPr>
      <t>c</t>
    </r>
    <r>
      <rPr>
        <i/>
        <sz val="9"/>
        <color theme="1" tint="0.34998626667073579"/>
        <rFont val="Arial"/>
        <family val="2"/>
        <charset val="238"/>
      </rPr>
      <t xml:space="preserve"> - in tonnes</t>
    </r>
  </si>
  <si>
    <r>
      <t xml:space="preserve">                </t>
    </r>
    <r>
      <rPr>
        <i/>
        <sz val="10"/>
        <color theme="1" tint="0.34998626667073579"/>
        <rFont val="Arial"/>
        <family val="2"/>
        <charset val="238"/>
      </rPr>
      <t>PROCUREMENT  OF  MAJOR  AGRICULTURAL  PRODUCTS  (cont.)</t>
    </r>
  </si>
  <si>
    <r>
      <t xml:space="preserve">OKRESY
</t>
    </r>
    <r>
      <rPr>
        <i/>
        <sz val="9"/>
        <color theme="1" tint="0.34998626667073579"/>
        <rFont val="Arial"/>
        <family val="2"/>
        <charset val="238"/>
      </rPr>
      <t>PERIODS</t>
    </r>
    <r>
      <rPr>
        <i/>
        <sz val="9"/>
        <rFont val="Arial"/>
        <family val="2"/>
        <charset val="238"/>
      </rPr>
      <t xml:space="preserve">
</t>
    </r>
    <r>
      <rPr>
        <b/>
        <sz val="9"/>
        <rFont val="Arial"/>
        <family val="2"/>
        <charset val="238"/>
      </rPr>
      <t>A</t>
    </r>
    <r>
      <rPr>
        <sz val="9"/>
        <rFont val="Arial"/>
        <family val="2"/>
        <charset val="238"/>
      </rPr>
      <t xml:space="preserve"> – analogiczny okres roku 
 poprzedniego = 100</t>
    </r>
    <r>
      <rPr>
        <i/>
        <sz val="9"/>
        <rFont val="Arial"/>
        <family val="2"/>
        <charset val="238"/>
      </rPr>
      <t xml:space="preserve">
   </t>
    </r>
    <r>
      <rPr>
        <i/>
        <sz val="9"/>
        <color theme="1" tint="0.34998626667073579"/>
        <rFont val="Arial"/>
        <family val="2"/>
        <charset val="238"/>
      </rPr>
      <t xml:space="preserve">  corresponding period 
      of previous year = 100</t>
    </r>
    <r>
      <rPr>
        <i/>
        <sz val="9"/>
        <rFont val="Arial"/>
        <family val="2"/>
        <charset val="238"/>
      </rPr>
      <t xml:space="preserve">
</t>
    </r>
    <r>
      <rPr>
        <b/>
        <sz val="9"/>
        <rFont val="Arial"/>
        <family val="2"/>
        <charset val="238"/>
      </rPr>
      <t>B</t>
    </r>
    <r>
      <rPr>
        <sz val="9"/>
        <rFont val="Arial"/>
        <family val="2"/>
        <charset val="238"/>
      </rPr>
      <t xml:space="preserve"> – okres poprzedni = 100</t>
    </r>
    <r>
      <rPr>
        <i/>
        <sz val="9"/>
        <rFont val="Arial"/>
        <family val="2"/>
        <charset val="238"/>
      </rPr>
      <t xml:space="preserve">
     </t>
    </r>
    <r>
      <rPr>
        <i/>
        <sz val="9"/>
        <color theme="1" tint="0.34998626667073579"/>
        <rFont val="Arial"/>
        <family val="2"/>
        <charset val="238"/>
      </rPr>
      <t xml:space="preserve"> previous period = 100</t>
    </r>
  </si>
  <si>
    <r>
      <t>Żywiec rzeźny</t>
    </r>
    <r>
      <rPr>
        <i/>
        <vertAlign val="superscript"/>
        <sz val="9"/>
        <rFont val="Arial"/>
        <family val="2"/>
        <charset val="238"/>
      </rPr>
      <t>a</t>
    </r>
    <r>
      <rPr>
        <sz val="9"/>
        <rFont val="Arial"/>
        <family val="2"/>
        <charset val="238"/>
      </rPr>
      <t xml:space="preserve"> 
</t>
    </r>
    <r>
      <rPr>
        <i/>
        <sz val="9"/>
        <color theme="1" tint="0.34998626667073579"/>
        <rFont val="Arial"/>
        <family val="2"/>
        <charset val="238"/>
      </rPr>
      <t>Animals for                slaughter</t>
    </r>
    <r>
      <rPr>
        <i/>
        <vertAlign val="superscript"/>
        <sz val="9"/>
        <color theme="1" tint="0.34998626667073579"/>
        <rFont val="Arial"/>
        <family val="2"/>
        <charset val="238"/>
      </rPr>
      <t>a</t>
    </r>
    <r>
      <rPr>
        <i/>
        <sz val="9"/>
        <color theme="1" tint="0.34998626667073579"/>
        <rFont val="Arial"/>
        <family val="2"/>
        <charset val="238"/>
      </rPr>
      <t xml:space="preserve">       </t>
    </r>
  </si>
  <si>
    <r>
      <t xml:space="preserve">bydło
</t>
    </r>
    <r>
      <rPr>
        <i/>
        <sz val="9"/>
        <color theme="1" tint="0.34998626667073579"/>
        <rFont val="Arial"/>
        <family val="2"/>
        <charset val="238"/>
      </rPr>
      <t>cattle</t>
    </r>
  </si>
  <si>
    <r>
      <t xml:space="preserve">Mleko krowie w tys. l
</t>
    </r>
    <r>
      <rPr>
        <i/>
        <sz val="9"/>
        <color theme="1" tint="0.34998626667073579"/>
        <rFont val="Arial"/>
        <family val="2"/>
        <charset val="238"/>
      </rPr>
      <t>Cows' milk in thous. l</t>
    </r>
  </si>
  <si>
    <r>
      <t xml:space="preserve">                </t>
    </r>
    <r>
      <rPr>
        <sz val="10"/>
        <color theme="1" tint="0.34998626667073579"/>
        <rFont val="Arial"/>
        <family val="2"/>
        <charset val="238"/>
      </rPr>
      <t xml:space="preserve"> </t>
    </r>
    <r>
      <rPr>
        <i/>
        <sz val="10"/>
        <color theme="1" tint="0.34998626667073579"/>
        <rFont val="Arial"/>
        <family val="2"/>
        <charset val="238"/>
      </rPr>
      <t>SOLD  PRODUCTION  OF  INDUSTRY</t>
    </r>
    <r>
      <rPr>
        <i/>
        <vertAlign val="superscript"/>
        <sz val="10"/>
        <color theme="1" tint="0.34998626667073579"/>
        <rFont val="Arial"/>
        <family val="2"/>
        <charset val="238"/>
      </rPr>
      <t>a</t>
    </r>
  </si>
  <si>
    <r>
      <t xml:space="preserve">OKRESY
</t>
    </r>
    <r>
      <rPr>
        <i/>
        <sz val="9"/>
        <color theme="1" tint="0.34998626667073579"/>
        <rFont val="Arial"/>
        <family val="2"/>
        <charset val="238"/>
      </rPr>
      <t>PERIODS</t>
    </r>
    <r>
      <rPr>
        <i/>
        <sz val="9"/>
        <rFont val="Arial"/>
        <family val="2"/>
        <charset val="238"/>
      </rPr>
      <t xml:space="preserve">
</t>
    </r>
    <r>
      <rPr>
        <b/>
        <sz val="9"/>
        <rFont val="Arial"/>
        <family val="2"/>
        <charset val="238"/>
      </rPr>
      <t>A</t>
    </r>
    <r>
      <rPr>
        <sz val="9"/>
        <rFont val="Arial"/>
        <family val="2"/>
        <charset val="238"/>
      </rPr>
      <t xml:space="preserve"> – analogiczny okres roku 
 poprzedniego = 100</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corresponding period 
      of previous year = 100</t>
    </r>
    <r>
      <rPr>
        <i/>
        <sz val="9"/>
        <rFont val="Arial"/>
        <family val="2"/>
        <charset val="238"/>
      </rPr>
      <t xml:space="preserve">
</t>
    </r>
    <r>
      <rPr>
        <b/>
        <sz val="9"/>
        <rFont val="Arial"/>
        <family val="2"/>
        <charset val="238"/>
      </rPr>
      <t>B</t>
    </r>
    <r>
      <rPr>
        <sz val="9"/>
        <rFont val="Arial"/>
        <family val="2"/>
        <charset val="238"/>
      </rPr>
      <t xml:space="preserve"> – okres poprzedni = 100</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previous period = 100</t>
    </r>
  </si>
  <si>
    <r>
      <t xml:space="preserve">Górnictwo
i wydobywanie
</t>
    </r>
    <r>
      <rPr>
        <i/>
        <sz val="9"/>
        <color theme="1" tint="0.34998626667073579"/>
        <rFont val="Arial"/>
        <family val="2"/>
        <charset val="238"/>
      </rPr>
      <t>Mining and quarrying</t>
    </r>
  </si>
  <si>
    <r>
      <t xml:space="preserve">Przetwórstwo         przemysłowe     </t>
    </r>
    <r>
      <rPr>
        <sz val="9"/>
        <color indexed="63"/>
        <rFont val="Arial"/>
        <family val="2"/>
        <charset val="238"/>
      </rPr>
      <t xml:space="preserve">    </t>
    </r>
    <r>
      <rPr>
        <i/>
        <sz val="9"/>
        <color theme="1" tint="0.34998626667073579"/>
        <rFont val="Arial"/>
        <family val="2"/>
        <charset val="238"/>
      </rPr>
      <t>Manufacturing</t>
    </r>
  </si>
  <si>
    <r>
      <t xml:space="preserve">produkcja artykułów spożywczych
</t>
    </r>
    <r>
      <rPr>
        <i/>
        <sz val="9"/>
        <color theme="1" tint="0.34998626667073579"/>
        <rFont val="Arial"/>
        <family val="2"/>
        <charset val="238"/>
      </rPr>
      <t>manufacture of food products</t>
    </r>
  </si>
  <si>
    <r>
      <t xml:space="preserve">produkcja napojów 
</t>
    </r>
    <r>
      <rPr>
        <i/>
        <sz val="9"/>
        <color theme="1" tint="0.34998626667073579"/>
        <rFont val="Arial"/>
        <family val="2"/>
        <charset val="238"/>
      </rPr>
      <t>manufacture of beverages</t>
    </r>
  </si>
  <si>
    <r>
      <t xml:space="preserve">                </t>
    </r>
    <r>
      <rPr>
        <sz val="10"/>
        <color theme="1" tint="0.34998626667073579"/>
        <rFont val="Arial"/>
        <family val="2"/>
        <charset val="238"/>
      </rPr>
      <t xml:space="preserve"> </t>
    </r>
    <r>
      <rPr>
        <i/>
        <sz val="10"/>
        <color theme="1" tint="0.34998626667073579"/>
        <rFont val="Arial"/>
        <family val="2"/>
        <charset val="238"/>
      </rPr>
      <t>SOLD  PRODUCTION  OF  INDUSTRY</t>
    </r>
    <r>
      <rPr>
        <i/>
        <vertAlign val="superscript"/>
        <sz val="10"/>
        <color theme="1" tint="0.34998626667073579"/>
        <rFont val="Arial"/>
        <family val="2"/>
        <charset val="238"/>
      </rPr>
      <t>a</t>
    </r>
    <r>
      <rPr>
        <i/>
        <sz val="10"/>
        <color theme="1" tint="0.34998626667073579"/>
        <rFont val="Arial"/>
        <family val="2"/>
        <charset val="238"/>
      </rPr>
      <t xml:space="preserve">  (cont.)</t>
    </r>
  </si>
  <si>
    <r>
      <t xml:space="preserve">OKRESY
</t>
    </r>
    <r>
      <rPr>
        <i/>
        <sz val="9"/>
        <color theme="1" tint="0.34998626667073579"/>
        <rFont val="Arial"/>
        <family val="2"/>
        <charset val="238"/>
      </rPr>
      <t>PERIODS</t>
    </r>
    <r>
      <rPr>
        <i/>
        <sz val="9"/>
        <rFont val="Arial"/>
        <family val="2"/>
        <charset val="238"/>
      </rPr>
      <t xml:space="preserve">
</t>
    </r>
    <r>
      <rPr>
        <b/>
        <sz val="9"/>
        <rFont val="Arial"/>
        <family val="2"/>
        <charset val="238"/>
      </rPr>
      <t>A</t>
    </r>
    <r>
      <rPr>
        <sz val="9"/>
        <rFont val="Arial"/>
        <family val="2"/>
        <charset val="238"/>
      </rPr>
      <t xml:space="preserve"> – analogiczny okres roku 
 poprzedniego = 100</t>
    </r>
    <r>
      <rPr>
        <i/>
        <sz val="9"/>
        <rFont val="Arial"/>
        <family val="2"/>
        <charset val="238"/>
      </rPr>
      <t xml:space="preserve">
   </t>
    </r>
    <r>
      <rPr>
        <i/>
        <sz val="9"/>
        <color theme="1" tint="0.34998626667073579"/>
        <rFont val="Arial"/>
        <family val="2"/>
        <charset val="238"/>
      </rPr>
      <t xml:space="preserve"> corresponding period 
     of previous year = 100</t>
    </r>
    <r>
      <rPr>
        <i/>
        <sz val="9"/>
        <rFont val="Arial"/>
        <family val="2"/>
        <charset val="238"/>
      </rPr>
      <t xml:space="preserve">
</t>
    </r>
    <r>
      <rPr>
        <b/>
        <sz val="9"/>
        <rFont val="Arial"/>
        <family val="2"/>
        <charset val="238"/>
      </rPr>
      <t xml:space="preserve">B </t>
    </r>
    <r>
      <rPr>
        <sz val="9"/>
        <rFont val="Arial"/>
        <family val="2"/>
        <charset val="238"/>
      </rPr>
      <t>– okres poprzedni = 100</t>
    </r>
    <r>
      <rPr>
        <i/>
        <sz val="9"/>
        <rFont val="Arial"/>
        <family val="2"/>
        <charset val="238"/>
      </rPr>
      <t xml:space="preserve">
 </t>
    </r>
    <r>
      <rPr>
        <i/>
        <sz val="9"/>
        <color theme="1" tint="0.34998626667073579"/>
        <rFont val="Arial"/>
        <family val="2"/>
        <charset val="238"/>
      </rPr>
      <t xml:space="preserve">     previous period = 100</t>
    </r>
  </si>
  <si>
    <r>
      <t xml:space="preserve">produkcja wyrobów tekstylnych
</t>
    </r>
    <r>
      <rPr>
        <i/>
        <sz val="9"/>
        <color theme="1" tint="0.34998626667073579"/>
        <rFont val="Arial"/>
        <family val="2"/>
        <charset val="238"/>
      </rPr>
      <t>manufacture of textiles</t>
    </r>
  </si>
  <si>
    <r>
      <t xml:space="preserve">produkcja odzieży 
</t>
    </r>
    <r>
      <rPr>
        <i/>
        <sz val="9"/>
        <color theme="1" tint="0.34998626667073579"/>
        <rFont val="Arial"/>
        <family val="2"/>
        <charset val="238"/>
      </rPr>
      <t>manufacture of wearing apparel</t>
    </r>
  </si>
  <si>
    <r>
      <t>produkcja skór                 i wyrobów skórzanych</t>
    </r>
    <r>
      <rPr>
        <vertAlign val="superscript"/>
        <sz val="9"/>
        <rFont val="Arial"/>
        <family val="2"/>
        <charset val="238"/>
      </rPr>
      <t>∆</t>
    </r>
    <r>
      <rPr>
        <sz val="9"/>
        <rFont val="Arial"/>
        <family val="2"/>
        <charset val="238"/>
      </rPr>
      <t xml:space="preserve">
</t>
    </r>
    <r>
      <rPr>
        <i/>
        <sz val="9"/>
        <color theme="1" tint="0.34998626667073579"/>
        <rFont val="Arial"/>
        <family val="2"/>
        <charset val="238"/>
      </rPr>
      <t>manufacture of leather and related products</t>
    </r>
  </si>
  <si>
    <r>
      <t>produkcja wyrobów z drewna, korka, słomy i wikliny</t>
    </r>
    <r>
      <rPr>
        <vertAlign val="superscript"/>
        <sz val="9"/>
        <rFont val="Arial"/>
        <family val="2"/>
        <charset val="238"/>
      </rPr>
      <t>∆</t>
    </r>
    <r>
      <rPr>
        <sz val="9"/>
        <rFont val="Arial"/>
        <family val="2"/>
        <charset val="238"/>
      </rPr>
      <t xml:space="preserve">
</t>
    </r>
    <r>
      <rPr>
        <i/>
        <sz val="9"/>
        <color theme="1" tint="0.34998626667073579"/>
        <rFont val="Arial"/>
        <family val="2"/>
        <charset val="238"/>
      </rPr>
      <t>manufacture of products of wood, cork, straw and wicker</t>
    </r>
    <r>
      <rPr>
        <i/>
        <vertAlign val="superscript"/>
        <sz val="9"/>
        <color theme="1" tint="0.34998626667073579"/>
        <rFont val="Arial"/>
        <family val="2"/>
        <charset val="238"/>
      </rPr>
      <t>∆</t>
    </r>
  </si>
  <si>
    <r>
      <t xml:space="preserve">produkcja papieru i wyrobów 
z papieru
</t>
    </r>
    <r>
      <rPr>
        <i/>
        <sz val="9"/>
        <color theme="1" tint="0.34998626667073579"/>
        <rFont val="Arial"/>
        <family val="2"/>
        <charset val="238"/>
      </rPr>
      <t>manufacture of paper and paper products</t>
    </r>
  </si>
  <si>
    <r>
      <t xml:space="preserve">w milionach złotych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 xml:space="preserve"> in million zlotys</t>
    </r>
  </si>
  <si>
    <r>
      <t xml:space="preserve">OKRESY
</t>
    </r>
    <r>
      <rPr>
        <i/>
        <sz val="9"/>
        <color theme="1" tint="0.34998626667073579"/>
        <rFont val="Arial"/>
        <family val="2"/>
        <charset val="238"/>
      </rPr>
      <t>PERIODS</t>
    </r>
    <r>
      <rPr>
        <i/>
        <sz val="9"/>
        <rFont val="Arial"/>
        <family val="2"/>
        <charset val="238"/>
      </rPr>
      <t xml:space="preserve">
</t>
    </r>
    <r>
      <rPr>
        <b/>
        <sz val="9"/>
        <rFont val="Arial"/>
        <family val="2"/>
        <charset val="238"/>
      </rPr>
      <t xml:space="preserve">A </t>
    </r>
    <r>
      <rPr>
        <sz val="9"/>
        <rFont val="Arial"/>
        <family val="2"/>
        <charset val="238"/>
      </rPr>
      <t>– analogiczny okres roku 
 poprzedniego = 100</t>
    </r>
    <r>
      <rPr>
        <i/>
        <sz val="9"/>
        <rFont val="Arial"/>
        <family val="2"/>
        <charset val="238"/>
      </rPr>
      <t xml:space="preserve">
    </t>
    </r>
    <r>
      <rPr>
        <i/>
        <sz val="9"/>
        <color theme="1" tint="0.34998626667073579"/>
        <rFont val="Arial"/>
        <family val="2"/>
        <charset val="238"/>
      </rPr>
      <t xml:space="preserve"> corresponding period 
      of previous year = 100</t>
    </r>
    <r>
      <rPr>
        <i/>
        <sz val="9"/>
        <rFont val="Arial"/>
        <family val="2"/>
        <charset val="238"/>
      </rPr>
      <t xml:space="preserve">
</t>
    </r>
    <r>
      <rPr>
        <b/>
        <sz val="9"/>
        <rFont val="Arial"/>
        <family val="2"/>
        <charset val="238"/>
      </rPr>
      <t>B</t>
    </r>
    <r>
      <rPr>
        <sz val="9"/>
        <rFont val="Arial"/>
        <family val="2"/>
        <charset val="238"/>
      </rPr>
      <t xml:space="preserve"> – okres poprzedni = 100</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previous period = 100</t>
    </r>
  </si>
  <si>
    <r>
      <t xml:space="preserve">produkcja wyrobów z gumy             i tworzyw sztucznych
</t>
    </r>
    <r>
      <rPr>
        <i/>
        <sz val="9"/>
        <color theme="1" tint="0.34998626667073579"/>
        <rFont val="Arial"/>
        <family val="2"/>
        <charset val="238"/>
      </rPr>
      <t>manufacture of rubber and plastic products</t>
    </r>
  </si>
  <si>
    <r>
      <t xml:space="preserve">produkcja wyrobów 
z pozostałych mineralnych surowców niemetalicznych
</t>
    </r>
    <r>
      <rPr>
        <i/>
        <sz val="9"/>
        <color theme="1" tint="0.34998626667073579"/>
        <rFont val="Arial"/>
        <family val="2"/>
        <charset val="238"/>
      </rPr>
      <t>manufacture of other non-metallic mineral products</t>
    </r>
  </si>
  <si>
    <r>
      <t xml:space="preserve">produkcja metali
</t>
    </r>
    <r>
      <rPr>
        <i/>
        <sz val="9"/>
        <color theme="1" tint="0.34998626667073579"/>
        <rFont val="Arial"/>
        <family val="2"/>
        <charset val="238"/>
      </rPr>
      <t>manufacture          of basic metals</t>
    </r>
  </si>
  <si>
    <r>
      <t>produkcja wyrobów z metali</t>
    </r>
    <r>
      <rPr>
        <vertAlign val="superscript"/>
        <sz val="9"/>
        <rFont val="Arial"/>
        <family val="2"/>
        <charset val="238"/>
      </rPr>
      <t>∆</t>
    </r>
    <r>
      <rPr>
        <sz val="9"/>
        <rFont val="Arial"/>
        <family val="2"/>
        <charset val="238"/>
      </rPr>
      <t xml:space="preserve">
</t>
    </r>
    <r>
      <rPr>
        <i/>
        <sz val="9"/>
        <color theme="1" tint="0.34998626667073579"/>
        <rFont val="Arial"/>
        <family val="2"/>
        <charset val="238"/>
      </rPr>
      <t>manufacture of metal products</t>
    </r>
    <r>
      <rPr>
        <i/>
        <vertAlign val="superscript"/>
        <sz val="9"/>
        <color theme="1" tint="0.34998626667073579"/>
        <rFont val="Arial"/>
        <family val="2"/>
        <charset val="238"/>
      </rPr>
      <t>∆</t>
    </r>
  </si>
  <si>
    <r>
      <t xml:space="preserve">produkcja komputerów, wyrobów elektro-nicznych 
i optycznych
</t>
    </r>
    <r>
      <rPr>
        <i/>
        <sz val="9"/>
        <color theme="1" tint="0.34998626667073579"/>
        <rFont val="Arial"/>
        <family val="2"/>
        <charset val="238"/>
      </rPr>
      <t>manufacture of computer, electronic and optical products</t>
    </r>
  </si>
  <si>
    <r>
      <t xml:space="preserve">w milionach złotych                 </t>
    </r>
    <r>
      <rPr>
        <sz val="9"/>
        <color theme="1" tint="0.34998626667073579"/>
        <rFont val="Arial"/>
        <family val="2"/>
        <charset val="238"/>
      </rPr>
      <t xml:space="preserve">  </t>
    </r>
    <r>
      <rPr>
        <i/>
        <sz val="9"/>
        <color theme="1" tint="0.34998626667073579"/>
        <rFont val="Arial"/>
        <family val="2"/>
        <charset val="238"/>
      </rPr>
      <t xml:space="preserve">  in million zlotys</t>
    </r>
  </si>
  <si>
    <r>
      <t xml:space="preserve">OKRESY
</t>
    </r>
    <r>
      <rPr>
        <i/>
        <sz val="9"/>
        <color theme="1" tint="0.34998626667073579"/>
        <rFont val="Arial"/>
        <family val="2"/>
        <charset val="238"/>
      </rPr>
      <t>PERIODS</t>
    </r>
    <r>
      <rPr>
        <i/>
        <sz val="9"/>
        <rFont val="Arial"/>
        <family val="2"/>
        <charset val="238"/>
      </rPr>
      <t xml:space="preserve">
</t>
    </r>
    <r>
      <rPr>
        <b/>
        <sz val="9"/>
        <rFont val="Arial"/>
        <family val="2"/>
        <charset val="238"/>
      </rPr>
      <t xml:space="preserve">A </t>
    </r>
    <r>
      <rPr>
        <sz val="9"/>
        <rFont val="Arial"/>
        <family val="2"/>
        <charset val="238"/>
      </rPr>
      <t>– analogiczny okres roku 
 poprzedniego = 100</t>
    </r>
    <r>
      <rPr>
        <i/>
        <sz val="9"/>
        <rFont val="Arial"/>
        <family val="2"/>
        <charset val="238"/>
      </rPr>
      <t xml:space="preserve">
    </t>
    </r>
    <r>
      <rPr>
        <i/>
        <sz val="9"/>
        <color theme="1" tint="0.34998626667073579"/>
        <rFont val="Arial"/>
        <family val="2"/>
        <charset val="238"/>
      </rPr>
      <t xml:space="preserve"> corresponding period 
      of previous year = 100</t>
    </r>
    <r>
      <rPr>
        <i/>
        <sz val="9"/>
        <rFont val="Arial"/>
        <family val="2"/>
        <charset val="238"/>
      </rPr>
      <t xml:space="preserve">
</t>
    </r>
    <r>
      <rPr>
        <b/>
        <sz val="9"/>
        <rFont val="Arial"/>
        <family val="2"/>
        <charset val="238"/>
      </rPr>
      <t>B</t>
    </r>
    <r>
      <rPr>
        <sz val="9"/>
        <rFont val="Arial"/>
        <family val="2"/>
        <charset val="238"/>
      </rPr>
      <t xml:space="preserve"> – okres poprzedni = 100</t>
    </r>
    <r>
      <rPr>
        <i/>
        <sz val="9"/>
        <rFont val="Arial"/>
        <family val="2"/>
        <charset val="238"/>
      </rPr>
      <t xml:space="preserve">
    </t>
    </r>
    <r>
      <rPr>
        <i/>
        <sz val="9"/>
        <color theme="1" tint="0.34998626667073579"/>
        <rFont val="Arial"/>
        <family val="2"/>
        <charset val="238"/>
      </rPr>
      <t xml:space="preserve">  previous period = 100</t>
    </r>
  </si>
  <si>
    <r>
      <t xml:space="preserve">produkcja urządzeń elektrycznych
</t>
    </r>
    <r>
      <rPr>
        <i/>
        <sz val="9"/>
        <color theme="1" tint="0.34998626667073579"/>
        <rFont val="Arial"/>
        <family val="2"/>
        <charset val="238"/>
      </rPr>
      <t>manufacture of electrical equipment</t>
    </r>
  </si>
  <si>
    <r>
      <t>produkcja maszyn                 i urządzeń</t>
    </r>
    <r>
      <rPr>
        <vertAlign val="superscript"/>
        <sz val="9"/>
        <rFont val="Arial"/>
        <family val="2"/>
        <charset val="238"/>
      </rPr>
      <t>∆</t>
    </r>
    <r>
      <rPr>
        <sz val="9"/>
        <rFont val="Arial"/>
        <family val="2"/>
        <charset val="238"/>
      </rPr>
      <t xml:space="preserve">
</t>
    </r>
    <r>
      <rPr>
        <i/>
        <sz val="9"/>
        <color theme="1" tint="0.34998626667073579"/>
        <rFont val="Arial"/>
        <family val="2"/>
        <charset val="238"/>
      </rPr>
      <t>manufacture of machinery and equipment n.e.c</t>
    </r>
    <r>
      <rPr>
        <i/>
        <sz val="9"/>
        <color indexed="63"/>
        <rFont val="Arial"/>
        <family val="2"/>
        <charset val="238"/>
      </rPr>
      <t>.</t>
    </r>
  </si>
  <si>
    <r>
      <t xml:space="preserve">produkcja mebli
</t>
    </r>
    <r>
      <rPr>
        <i/>
        <sz val="9"/>
        <color theme="1" tint="0.34998626667073579"/>
        <rFont val="Arial"/>
        <family val="2"/>
        <charset val="238"/>
      </rPr>
      <t>manufacture of furniture</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</si>
  <si>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i/>
        <sz val="9"/>
        <color theme="1" tint="0.34998626667073579"/>
        <rFont val="Arial"/>
        <family val="2"/>
        <charset val="238"/>
      </rPr>
      <t>Electricity, gas, steam and air conditioning supply</t>
    </r>
  </si>
  <si>
    <r>
      <t>Dostawa wody; gospodarowanie ściekami 
i odpadami; rekultywacja</t>
    </r>
    <r>
      <rPr>
        <vertAlign val="superscript"/>
        <sz val="9"/>
        <rFont val="Arial"/>
        <family val="2"/>
        <charset val="238"/>
      </rPr>
      <t>∆</t>
    </r>
    <r>
      <rPr>
        <sz val="9"/>
        <rFont val="Arial"/>
        <family val="2"/>
        <charset val="238"/>
      </rPr>
      <t xml:space="preserve">
</t>
    </r>
    <r>
      <rPr>
        <i/>
        <sz val="9"/>
        <color theme="1" tint="0.34998626667073579"/>
        <rFont val="Arial"/>
        <family val="2"/>
        <charset val="238"/>
      </rPr>
      <t>Water supply; sewerage, waste management and remediation activities</t>
    </r>
  </si>
  <si>
    <r>
      <t xml:space="preserve">w milionach złotych                  </t>
    </r>
    <r>
      <rPr>
        <i/>
        <sz val="9"/>
        <color theme="1" tint="0.34998626667073579"/>
        <rFont val="Arial"/>
        <family val="2"/>
        <charset val="238"/>
      </rPr>
      <t xml:space="preserve">   in million zlotys</t>
    </r>
  </si>
  <si>
    <r>
      <t xml:space="preserve">               </t>
    </r>
    <r>
      <rPr>
        <sz val="10"/>
        <color theme="1" tint="0.34998626667073579"/>
        <rFont val="Arial"/>
        <family val="2"/>
        <charset val="238"/>
      </rPr>
      <t xml:space="preserve">  </t>
    </r>
    <r>
      <rPr>
        <i/>
        <sz val="10"/>
        <color theme="1" tint="0.34998626667073579"/>
        <rFont val="Arial"/>
        <family val="2"/>
        <charset val="238"/>
      </rPr>
      <t>PRODUCTION  OF  MAJOR  PRODUCTS  BY  PKWiU</t>
    </r>
  </si>
  <si>
    <r>
      <t xml:space="preserve">OKRESY
</t>
    </r>
    <r>
      <rPr>
        <i/>
        <sz val="9"/>
        <color theme="1" tint="0.34998626667073579"/>
        <rFont val="Arial"/>
        <family val="2"/>
        <charset val="238"/>
      </rPr>
      <t>PERIODS</t>
    </r>
    <r>
      <rPr>
        <i/>
        <sz val="9"/>
        <rFont val="Arial"/>
        <family val="2"/>
        <charset val="238"/>
      </rPr>
      <t xml:space="preserve">
</t>
    </r>
    <r>
      <rPr>
        <b/>
        <sz val="9"/>
        <rFont val="Arial"/>
        <family val="2"/>
        <charset val="238"/>
      </rPr>
      <t>A</t>
    </r>
    <r>
      <rPr>
        <sz val="9"/>
        <rFont val="Arial"/>
        <family val="2"/>
        <charset val="238"/>
      </rPr>
      <t xml:space="preserve"> – analogiczny okres roku 
 poprzedniego = 100</t>
    </r>
    <r>
      <rPr>
        <i/>
        <sz val="9"/>
        <rFont val="Arial"/>
        <family val="2"/>
        <charset val="238"/>
      </rPr>
      <t xml:space="preserve">
   </t>
    </r>
    <r>
      <rPr>
        <i/>
        <sz val="9"/>
        <color theme="1" tint="0.34998626667073579"/>
        <rFont val="Arial"/>
        <family val="2"/>
        <charset val="238"/>
      </rPr>
      <t xml:space="preserve"> corresponding period 
     of previous year = 100</t>
    </r>
    <r>
      <rPr>
        <i/>
        <sz val="9"/>
        <rFont val="Arial"/>
        <family val="2"/>
        <charset val="238"/>
      </rPr>
      <t xml:space="preserve">
</t>
    </r>
    <r>
      <rPr>
        <b/>
        <sz val="9"/>
        <rFont val="Arial"/>
        <family val="2"/>
        <charset val="238"/>
      </rPr>
      <t>B</t>
    </r>
    <r>
      <rPr>
        <sz val="9"/>
        <rFont val="Arial"/>
        <family val="2"/>
        <charset val="238"/>
      </rPr>
      <t xml:space="preserve"> – okres poprzedni = 100</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 xml:space="preserve"> previous period = 100</t>
    </r>
  </si>
  <si>
    <r>
      <t xml:space="preserve">Mięso wołowe 
i cielęce, świeże lub schłodzone 
</t>
    </r>
    <r>
      <rPr>
        <i/>
        <sz val="9"/>
        <color theme="1" tint="0.34998626667073579"/>
        <rFont val="Arial"/>
        <family val="2"/>
        <charset val="238"/>
      </rPr>
      <t xml:space="preserve">Beef and veal meat, fresh or chillied </t>
    </r>
  </si>
  <si>
    <r>
      <t xml:space="preserve">Mięso wieprzowe, świeże lub schłodzone
</t>
    </r>
    <r>
      <rPr>
        <i/>
        <sz val="9"/>
        <color theme="1" tint="0.34998626667073579"/>
        <rFont val="Arial"/>
        <family val="2"/>
        <charset val="238"/>
      </rPr>
      <t xml:space="preserve">Pork meat, fresh or chillied </t>
    </r>
  </si>
  <si>
    <r>
      <t xml:space="preserve">Mięso 
drobiowe
</t>
    </r>
    <r>
      <rPr>
        <i/>
        <sz val="9"/>
        <color theme="1" tint="0.34998626667073579"/>
        <rFont val="Arial"/>
        <family val="2"/>
        <charset val="238"/>
      </rPr>
      <t>Poultry meat</t>
    </r>
  </si>
  <si>
    <r>
      <t>Produkty uboju</t>
    </r>
    <r>
      <rPr>
        <vertAlign val="superscript"/>
        <sz val="9"/>
        <rFont val="Arial"/>
        <family val="2"/>
        <charset val="238"/>
      </rPr>
      <t>a</t>
    </r>
    <r>
      <rPr>
        <sz val="9"/>
        <rFont val="Arial"/>
        <family val="2"/>
        <charset val="238"/>
      </rPr>
      <t xml:space="preserve">
</t>
    </r>
    <r>
      <rPr>
        <i/>
        <sz val="9"/>
        <color theme="1" tint="0.34998626667073579"/>
        <rFont val="Arial"/>
        <family val="2"/>
        <charset val="238"/>
      </rPr>
      <t>Slaughter products</t>
    </r>
    <r>
      <rPr>
        <i/>
        <vertAlign val="superscript"/>
        <sz val="9"/>
        <color theme="1" tint="0.34998626667073579"/>
        <rFont val="Arial"/>
        <family val="2"/>
        <charset val="238"/>
      </rPr>
      <t>a</t>
    </r>
  </si>
  <si>
    <r>
      <t xml:space="preserve">bydła 
i cieląt
</t>
    </r>
    <r>
      <rPr>
        <i/>
        <sz val="9"/>
        <color theme="1" tint="0.34998626667073579"/>
        <rFont val="Arial"/>
        <family val="2"/>
        <charset val="238"/>
      </rPr>
      <t>cattle and calves</t>
    </r>
  </si>
  <si>
    <r>
      <t xml:space="preserve">trzody chlewnej
</t>
    </r>
    <r>
      <rPr>
        <i/>
        <sz val="9"/>
        <color theme="1" tint="0.34998626667073579"/>
        <rFont val="Arial"/>
        <family val="2"/>
        <charset val="238"/>
      </rPr>
      <t>pigs</t>
    </r>
  </si>
  <si>
    <r>
      <t xml:space="preserve">Ptactwo gatunku Gallus Domesticus (kura domowa) świeże lub schłodzone
</t>
    </r>
    <r>
      <rPr>
        <i/>
        <sz val="9"/>
        <color theme="1" tint="0.34998626667073579"/>
        <rFont val="Arial"/>
        <family val="2"/>
        <charset val="238"/>
      </rPr>
      <t>Fresh or chilled fowl of the species gallus domesticus</t>
    </r>
  </si>
  <si>
    <r>
      <t>Wędliny</t>
    </r>
    <r>
      <rPr>
        <i/>
        <vertAlign val="superscript"/>
        <sz val="9"/>
        <rFont val="Arial"/>
        <family val="2"/>
        <charset val="238"/>
      </rPr>
      <t>b</t>
    </r>
    <r>
      <rPr>
        <sz val="9"/>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 xml:space="preserve"> Cured meat products</t>
    </r>
    <r>
      <rPr>
        <i/>
        <vertAlign val="superscript"/>
        <sz val="9"/>
        <color indexed="63"/>
        <rFont val="Arial"/>
        <family val="2"/>
        <charset val="238"/>
      </rPr>
      <t>b</t>
    </r>
    <r>
      <rPr>
        <i/>
        <sz val="9"/>
        <color theme="1" tint="0.34998626667073579"/>
        <rFont val="Arial"/>
        <family val="2"/>
        <charset val="238"/>
      </rPr>
      <t xml:space="preserve">
</t>
    </r>
  </si>
  <si>
    <r>
      <t xml:space="preserve">całe
</t>
    </r>
    <r>
      <rPr>
        <i/>
        <sz val="9"/>
        <color theme="1" tint="0.34998626667073579"/>
        <rFont val="Arial"/>
        <family val="2"/>
        <charset val="238"/>
      </rPr>
      <t>whole</t>
    </r>
  </si>
  <si>
    <r>
      <t xml:space="preserve">kawałki
</t>
    </r>
    <r>
      <rPr>
        <i/>
        <sz val="9"/>
        <color theme="1" tint="0.34998626667073579"/>
        <rFont val="Arial"/>
        <family val="2"/>
        <charset val="238"/>
      </rPr>
      <t>pieces</t>
    </r>
  </si>
  <si>
    <r>
      <t xml:space="preserve">w tonach
</t>
    </r>
    <r>
      <rPr>
        <i/>
        <sz val="9"/>
        <color theme="1" tint="0.34998626667073579"/>
        <rFont val="Arial"/>
        <family val="2"/>
        <charset val="238"/>
      </rPr>
      <t>in tonnes</t>
    </r>
  </si>
  <si>
    <r>
      <t xml:space="preserve">               </t>
    </r>
    <r>
      <rPr>
        <sz val="10"/>
        <color theme="1" tint="0.34998626667073579"/>
        <rFont val="Arial"/>
        <family val="2"/>
        <charset val="238"/>
      </rPr>
      <t xml:space="preserve">  </t>
    </r>
    <r>
      <rPr>
        <i/>
        <sz val="10"/>
        <color theme="1" tint="0.34998626667073579"/>
        <rFont val="Arial"/>
        <family val="2"/>
        <charset val="238"/>
      </rPr>
      <t>PRODUCTION  OF  MAJOR  PRODUCTS  BY  PKWiU</t>
    </r>
    <r>
      <rPr>
        <i/>
        <vertAlign val="superscript"/>
        <sz val="10"/>
        <color theme="1" tint="0.34998626667073579"/>
        <rFont val="Arial"/>
        <family val="2"/>
        <charset val="238"/>
      </rPr>
      <t xml:space="preserve"> </t>
    </r>
    <r>
      <rPr>
        <i/>
        <sz val="10"/>
        <color theme="1" tint="0.34998626667073579"/>
        <rFont val="Arial"/>
        <family val="2"/>
        <charset val="238"/>
      </rPr>
      <t>(cont.)</t>
    </r>
  </si>
  <si>
    <r>
      <t xml:space="preserve">OKRESY
</t>
    </r>
    <r>
      <rPr>
        <i/>
        <sz val="9"/>
        <color theme="1" tint="0.34998626667073579"/>
        <rFont val="Arial"/>
        <family val="2"/>
        <charset val="238"/>
      </rPr>
      <t>PERIODS</t>
    </r>
    <r>
      <rPr>
        <i/>
        <sz val="9"/>
        <rFont val="Arial"/>
        <family val="2"/>
        <charset val="238"/>
      </rPr>
      <t xml:space="preserve">
</t>
    </r>
    <r>
      <rPr>
        <b/>
        <sz val="9"/>
        <rFont val="Arial"/>
        <family val="2"/>
        <charset val="238"/>
      </rPr>
      <t>A</t>
    </r>
    <r>
      <rPr>
        <sz val="9"/>
        <rFont val="Arial"/>
        <family val="2"/>
        <charset val="238"/>
      </rPr>
      <t xml:space="preserve"> – analogiczny okres roku 
 poprzedniego = 100</t>
    </r>
    <r>
      <rPr>
        <i/>
        <sz val="9"/>
        <rFont val="Arial"/>
        <family val="2"/>
        <charset val="238"/>
      </rPr>
      <t xml:space="preserve">
   </t>
    </r>
    <r>
      <rPr>
        <i/>
        <sz val="9"/>
        <color theme="1" tint="0.34998626667073579"/>
        <rFont val="Arial"/>
        <family val="2"/>
        <charset val="238"/>
      </rPr>
      <t xml:space="preserve"> corresponding period 
      of previous year = 100</t>
    </r>
    <r>
      <rPr>
        <i/>
        <sz val="9"/>
        <rFont val="Arial"/>
        <family val="2"/>
        <charset val="238"/>
      </rPr>
      <t xml:space="preserve">
</t>
    </r>
    <r>
      <rPr>
        <b/>
        <sz val="9"/>
        <rFont val="Arial"/>
        <family val="2"/>
        <charset val="238"/>
      </rPr>
      <t>B</t>
    </r>
    <r>
      <rPr>
        <sz val="9"/>
        <rFont val="Arial"/>
        <family val="2"/>
        <charset val="238"/>
      </rPr>
      <t xml:space="preserve"> – okres poprzedni = 100</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previous period = 100</t>
    </r>
  </si>
  <si>
    <r>
      <t>Śmietana</t>
    </r>
    <r>
      <rPr>
        <vertAlign val="superscript"/>
        <sz val="9"/>
        <rFont val="Arial"/>
        <family val="2"/>
        <charset val="238"/>
      </rPr>
      <t xml:space="preserve">a 
</t>
    </r>
    <r>
      <rPr>
        <sz val="9"/>
        <rFont val="Arial"/>
        <family val="2"/>
        <charset val="238"/>
      </rPr>
      <t xml:space="preserve">w tys. hl
</t>
    </r>
    <r>
      <rPr>
        <i/>
        <sz val="9"/>
        <color theme="1" tint="0.34998626667073579"/>
        <rFont val="Arial"/>
        <family val="2"/>
        <charset val="238"/>
      </rPr>
      <t xml:space="preserve"> Cream</t>
    </r>
    <r>
      <rPr>
        <i/>
        <vertAlign val="superscript"/>
        <sz val="9"/>
        <color theme="1" tint="0.34998626667073579"/>
        <rFont val="Arial"/>
        <family val="2"/>
        <charset val="238"/>
      </rPr>
      <t xml:space="preserve">a
</t>
    </r>
    <r>
      <rPr>
        <i/>
        <sz val="9"/>
        <color theme="1" tint="0.34998626667073579"/>
        <rFont val="Arial"/>
        <family val="2"/>
        <charset val="238"/>
      </rPr>
      <t>in thous. hl</t>
    </r>
  </si>
  <si>
    <r>
      <t>Masło</t>
    </r>
    <r>
      <rPr>
        <vertAlign val="superscript"/>
        <sz val="9"/>
        <rFont val="Arial"/>
        <family val="2"/>
        <charset val="238"/>
      </rPr>
      <t>∆</t>
    </r>
    <r>
      <rPr>
        <sz val="9"/>
        <rFont val="Arial"/>
        <family val="2"/>
        <charset val="238"/>
      </rPr>
      <t xml:space="preserve">                 
</t>
    </r>
    <r>
      <rPr>
        <i/>
        <sz val="9"/>
        <color theme="1" tint="0.34998626667073579"/>
        <rFont val="Arial"/>
        <family val="2"/>
        <charset val="238"/>
      </rPr>
      <t>Butter</t>
    </r>
    <r>
      <rPr>
        <i/>
        <vertAlign val="superscript"/>
        <sz val="9"/>
        <color theme="1" tint="0.34998626667073579"/>
        <rFont val="Arial"/>
        <family val="2"/>
        <charset val="238"/>
      </rPr>
      <t xml:space="preserve">∆ </t>
    </r>
  </si>
  <si>
    <r>
      <t>Ser niedojrzewający 
i twaróg</t>
    </r>
    <r>
      <rPr>
        <vertAlign val="superscript"/>
        <sz val="9"/>
        <rFont val="Arial"/>
        <family val="2"/>
        <charset val="238"/>
      </rPr>
      <t>∆</t>
    </r>
    <r>
      <rPr>
        <sz val="9"/>
        <rFont val="Arial"/>
        <family val="2"/>
        <charset val="238"/>
      </rPr>
      <t xml:space="preserve">
</t>
    </r>
    <r>
      <rPr>
        <i/>
        <sz val="9"/>
        <color theme="1" tint="0.34998626667073579"/>
        <rFont val="Arial"/>
        <family val="2"/>
        <charset val="238"/>
      </rPr>
      <t xml:space="preserve"> Unripened fresh cheese and curd</t>
    </r>
    <r>
      <rPr>
        <i/>
        <vertAlign val="superscript"/>
        <sz val="9"/>
        <color theme="1" tint="0.34998626667073579"/>
        <rFont val="Arial"/>
        <family val="2"/>
        <charset val="238"/>
      </rPr>
      <t>∆</t>
    </r>
  </si>
  <si>
    <r>
      <t xml:space="preserve">Pieczywo świeże
</t>
    </r>
    <r>
      <rPr>
        <i/>
        <sz val="9"/>
        <color theme="1" tint="0.34998626667073579"/>
        <rFont val="Arial"/>
        <family val="2"/>
        <charset val="238"/>
      </rPr>
      <t>Fresh bread</t>
    </r>
  </si>
  <si>
    <r>
      <t xml:space="preserve">Wody mineralne      i wody 
gazowane niesłodzone          w tys. hl
</t>
    </r>
    <r>
      <rPr>
        <i/>
        <sz val="9"/>
        <color theme="1" tint="0.34998626667073579"/>
        <rFont val="Arial"/>
        <family val="2"/>
        <charset val="238"/>
      </rPr>
      <t>Mineral waters and carbonated unsweetened waters 
in thous. hl</t>
    </r>
  </si>
  <si>
    <r>
      <t xml:space="preserve">Garnitury 
i zestawy odzieżowe, męskie lub chłopięce, 
inne niż 
z dzianin 
w tys. szt.
</t>
    </r>
    <r>
      <rPr>
        <i/>
        <sz val="9"/>
        <color theme="1" tint="0.34998626667073579"/>
        <rFont val="Arial"/>
        <family val="2"/>
        <charset val="238"/>
      </rPr>
      <t>Men's or boys' suits and ensembles, 
not knitted in thous. pcs</t>
    </r>
  </si>
  <si>
    <r>
      <t xml:space="preserve">w tonach 
</t>
    </r>
    <r>
      <rPr>
        <i/>
        <sz val="9"/>
        <color theme="1" tint="0.34998626667073579"/>
        <rFont val="Arial"/>
        <family val="2"/>
        <charset val="238"/>
      </rPr>
      <t>in tonnes</t>
    </r>
  </si>
  <si>
    <r>
      <t xml:space="preserve">               </t>
    </r>
    <r>
      <rPr>
        <sz val="10"/>
        <color theme="1" tint="0.34998626667073579"/>
        <rFont val="Arial"/>
        <family val="2"/>
        <charset val="238"/>
      </rPr>
      <t xml:space="preserve">  </t>
    </r>
    <r>
      <rPr>
        <i/>
        <sz val="10"/>
        <color theme="1" tint="0.34998626667073579"/>
        <rFont val="Arial"/>
        <family val="2"/>
        <charset val="238"/>
      </rPr>
      <t xml:space="preserve">PRODUCTION  OF  MAJOR  PRODUCTS  BY  PKWiU </t>
    </r>
    <r>
      <rPr>
        <i/>
        <vertAlign val="superscript"/>
        <sz val="10"/>
        <color theme="1" tint="0.34998626667073579"/>
        <rFont val="Arial"/>
        <family val="2"/>
        <charset val="238"/>
      </rPr>
      <t xml:space="preserve"> </t>
    </r>
    <r>
      <rPr>
        <i/>
        <sz val="10"/>
        <color theme="1" tint="0.34998626667073579"/>
        <rFont val="Arial"/>
        <family val="2"/>
        <charset val="238"/>
      </rPr>
      <t>(cont.)</t>
    </r>
  </si>
  <si>
    <r>
      <t xml:space="preserve">OKRESY
</t>
    </r>
    <r>
      <rPr>
        <i/>
        <sz val="9"/>
        <color theme="1" tint="0.34998626667073579"/>
        <rFont val="Arial"/>
        <family val="2"/>
        <charset val="238"/>
      </rPr>
      <t>PERIODS</t>
    </r>
    <r>
      <rPr>
        <i/>
        <sz val="9"/>
        <rFont val="Arial"/>
        <family val="2"/>
        <charset val="238"/>
      </rPr>
      <t xml:space="preserve">
</t>
    </r>
    <r>
      <rPr>
        <b/>
        <sz val="9"/>
        <rFont val="Arial"/>
        <family val="2"/>
        <charset val="238"/>
      </rPr>
      <t>A</t>
    </r>
    <r>
      <rPr>
        <sz val="9"/>
        <rFont val="Arial"/>
        <family val="2"/>
        <charset val="238"/>
      </rPr>
      <t xml:space="preserve"> – analogiczny okres roku 
 poprzedniego = 100</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corresponding period 
      of previous year = 100</t>
    </r>
    <r>
      <rPr>
        <i/>
        <sz val="9"/>
        <rFont val="Arial"/>
        <family val="2"/>
        <charset val="238"/>
      </rPr>
      <t xml:space="preserve">
</t>
    </r>
    <r>
      <rPr>
        <b/>
        <sz val="9"/>
        <rFont val="Arial"/>
        <family val="2"/>
        <charset val="238"/>
      </rPr>
      <t>B</t>
    </r>
    <r>
      <rPr>
        <sz val="9"/>
        <rFont val="Arial"/>
        <family val="2"/>
        <charset val="238"/>
      </rPr>
      <t xml:space="preserve"> – okres poprzedni = 100</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previous period = 100</t>
    </r>
  </si>
  <si>
    <r>
      <t>Obuwie</t>
    </r>
    <r>
      <rPr>
        <vertAlign val="superscript"/>
        <sz val="9"/>
        <rFont val="Arial"/>
        <family val="2"/>
        <charset val="238"/>
      </rPr>
      <t>a</t>
    </r>
    <r>
      <rPr>
        <sz val="9"/>
        <rFont val="Arial"/>
        <family val="2"/>
        <charset val="238"/>
      </rPr>
      <t xml:space="preserve">                  w tys. par
</t>
    </r>
    <r>
      <rPr>
        <i/>
        <sz val="9"/>
        <color theme="1" tint="0.34998626667073579"/>
        <rFont val="Arial"/>
        <family val="2"/>
        <charset val="238"/>
      </rPr>
      <t>Foot-
wear</t>
    </r>
    <r>
      <rPr>
        <i/>
        <vertAlign val="superscript"/>
        <sz val="9"/>
        <color theme="1" tint="0.34998626667073579"/>
        <rFont val="Arial"/>
        <family val="2"/>
        <charset val="238"/>
      </rPr>
      <t>a</t>
    </r>
    <r>
      <rPr>
        <i/>
        <sz val="9"/>
        <color theme="1" tint="0.34998626667073579"/>
        <rFont val="Arial"/>
        <family val="2"/>
        <charset val="238"/>
      </rPr>
      <t xml:space="preserve"> in thous. pairs</t>
    </r>
  </si>
  <si>
    <r>
      <t xml:space="preserve">liściasta        </t>
    </r>
    <r>
      <rPr>
        <sz val="9"/>
        <color indexed="63"/>
        <rFont val="Arial"/>
        <family val="2"/>
        <charset val="238"/>
      </rPr>
      <t xml:space="preserve"> </t>
    </r>
    <r>
      <rPr>
        <i/>
        <sz val="9"/>
        <color theme="1" tint="0.34998626667073579"/>
        <rFont val="Arial"/>
        <family val="2"/>
        <charset val="238"/>
      </rPr>
      <t>deci-
duous</t>
    </r>
  </si>
  <si>
    <r>
      <t xml:space="preserve">
iglasta 
</t>
    </r>
    <r>
      <rPr>
        <i/>
        <sz val="9"/>
        <color theme="1" tint="0.34998626667073579"/>
        <rFont val="Arial"/>
        <family val="2"/>
        <charset val="238"/>
      </rPr>
      <t>conife-
rous</t>
    </r>
    <r>
      <rPr>
        <sz val="9"/>
        <color theme="1" tint="0.34998626667073579"/>
        <rFont val="Arial"/>
        <family val="2"/>
        <charset val="238"/>
      </rPr>
      <t xml:space="preserve">
</t>
    </r>
  </si>
  <si>
    <r>
      <t>Tarcica w m</t>
    </r>
    <r>
      <rPr>
        <vertAlign val="superscript"/>
        <sz val="9"/>
        <rFont val="Arial"/>
        <family val="2"/>
        <charset val="238"/>
      </rPr>
      <t>3</t>
    </r>
    <r>
      <rPr>
        <sz val="9"/>
        <rFont val="Arial"/>
        <family val="2"/>
        <charset val="238"/>
      </rPr>
      <t xml:space="preserve">  
</t>
    </r>
    <r>
      <rPr>
        <i/>
        <sz val="9"/>
        <color theme="1" tint="0.34998626667073579"/>
        <rFont val="Arial"/>
        <family val="2"/>
        <charset val="238"/>
      </rPr>
      <t>Sawnwood in m</t>
    </r>
    <r>
      <rPr>
        <i/>
        <vertAlign val="superscript"/>
        <sz val="9"/>
        <color theme="1" tint="0.34998626667073579"/>
        <rFont val="Arial"/>
        <family val="2"/>
        <charset val="238"/>
      </rPr>
      <t>3</t>
    </r>
  </si>
  <si>
    <r>
      <t xml:space="preserve">Kartony, pudła 
i pudełka 
z papieru
falistego lub tektury falistej          
w tonach          </t>
    </r>
    <r>
      <rPr>
        <sz val="9"/>
        <color indexed="63"/>
        <rFont val="Arial"/>
        <family val="2"/>
        <charset val="238"/>
      </rPr>
      <t xml:space="preserve"> </t>
    </r>
    <r>
      <rPr>
        <i/>
        <sz val="9"/>
        <color theme="1" tint="0.34998626667073579"/>
        <rFont val="Arial"/>
        <family val="2"/>
        <charset val="238"/>
      </rPr>
      <t>Carnons, boxes and cases, of corrugated board or corrugated paper-         board in tonnes</t>
    </r>
  </si>
  <si>
    <r>
      <t>Tworzywa sztuczne</t>
    </r>
    <r>
      <rPr>
        <i/>
        <vertAlign val="superscript"/>
        <sz val="9"/>
        <rFont val="Arial"/>
        <family val="2"/>
        <charset val="238"/>
      </rPr>
      <t xml:space="preserve">b         </t>
    </r>
    <r>
      <rPr>
        <sz val="9"/>
        <rFont val="Arial"/>
        <family val="2"/>
        <charset val="238"/>
      </rPr>
      <t>w tys. ton</t>
    </r>
    <r>
      <rPr>
        <i/>
        <vertAlign val="superscript"/>
        <sz val="9"/>
        <color indexed="63"/>
        <rFont val="Arial"/>
        <family val="2"/>
        <charset val="238"/>
      </rPr>
      <t xml:space="preserve"> </t>
    </r>
    <r>
      <rPr>
        <i/>
        <sz val="9"/>
        <color theme="1" tint="0.34998626667073579"/>
        <rFont val="Arial"/>
        <family val="2"/>
        <charset val="238"/>
      </rPr>
      <t>Plastics</t>
    </r>
    <r>
      <rPr>
        <i/>
        <vertAlign val="superscript"/>
        <sz val="9"/>
        <color theme="1" tint="0.34998626667073579"/>
        <rFont val="Arial"/>
        <family val="2"/>
        <charset val="238"/>
      </rPr>
      <t xml:space="preserve">b          </t>
    </r>
    <r>
      <rPr>
        <i/>
        <sz val="9"/>
        <color theme="1" tint="0.34998626667073579"/>
        <rFont val="Arial"/>
        <family val="2"/>
        <charset val="238"/>
      </rPr>
      <t xml:space="preserve"> in thous. tonnes</t>
    </r>
    <r>
      <rPr>
        <sz val="9"/>
        <color theme="1" tint="0.34998626667073579"/>
        <rFont val="Arial"/>
        <family val="2"/>
        <charset val="238"/>
      </rPr>
      <t xml:space="preserve">
</t>
    </r>
    <r>
      <rPr>
        <sz val="9"/>
        <rFont val="Arial"/>
        <family val="2"/>
        <charset val="238"/>
      </rPr>
      <t xml:space="preserve">
</t>
    </r>
  </si>
  <si>
    <r>
      <t>Drzwi i okna 
z tworzyw sztucz-
nych</t>
    </r>
    <r>
      <rPr>
        <vertAlign val="superscript"/>
        <sz val="9"/>
        <rFont val="Arial"/>
        <family val="2"/>
        <charset val="238"/>
      </rPr>
      <t xml:space="preserve">c                       </t>
    </r>
    <r>
      <rPr>
        <sz val="9"/>
        <rFont val="Arial"/>
        <family val="2"/>
        <charset val="238"/>
      </rPr>
      <t xml:space="preserve">w tonach
</t>
    </r>
    <r>
      <rPr>
        <i/>
        <sz val="9"/>
        <color theme="1" tint="0.34998626667073579"/>
        <rFont val="Arial"/>
        <family val="2"/>
        <charset val="238"/>
      </rPr>
      <t>Plastic        doors and windows</t>
    </r>
    <r>
      <rPr>
        <i/>
        <vertAlign val="superscript"/>
        <sz val="9"/>
        <color theme="1" tint="0.34998626667073579"/>
        <rFont val="Arial"/>
        <family val="2"/>
        <charset val="238"/>
      </rPr>
      <t>c</t>
    </r>
    <r>
      <rPr>
        <i/>
        <sz val="9"/>
        <color theme="1" tint="0.34998626667073579"/>
        <rFont val="Arial"/>
        <family val="2"/>
        <charset val="238"/>
      </rPr>
      <t xml:space="preserve">                 in tonnes</t>
    </r>
    <r>
      <rPr>
        <sz val="9"/>
        <color indexed="63"/>
        <rFont val="Arial"/>
        <family val="2"/>
        <charset val="238"/>
      </rPr>
      <t xml:space="preserve">  </t>
    </r>
  </si>
  <si>
    <r>
      <t>Tłuczeń kamienny</t>
    </r>
    <r>
      <rPr>
        <i/>
        <vertAlign val="superscript"/>
        <sz val="9"/>
        <rFont val="Arial"/>
        <family val="2"/>
        <charset val="238"/>
      </rPr>
      <t>d</t>
    </r>
    <r>
      <rPr>
        <sz val="9"/>
        <rFont val="Arial"/>
        <family val="2"/>
        <charset val="238"/>
      </rPr>
      <t xml:space="preserve"> 
w tys. ton
</t>
    </r>
    <r>
      <rPr>
        <i/>
        <sz val="9"/>
        <color theme="1" tint="0.34998626667073579"/>
        <rFont val="Arial"/>
        <family val="2"/>
        <charset val="238"/>
      </rPr>
      <t>Crushed stone</t>
    </r>
    <r>
      <rPr>
        <i/>
        <vertAlign val="superscript"/>
        <sz val="9"/>
        <color theme="1" tint="0.34998626667073579"/>
        <rFont val="Arial"/>
        <family val="2"/>
        <charset val="238"/>
      </rPr>
      <t xml:space="preserve">d </t>
    </r>
    <r>
      <rPr>
        <i/>
        <sz val="9"/>
        <color theme="1" tint="0.34998626667073579"/>
        <rFont val="Arial"/>
        <family val="2"/>
        <charset val="238"/>
      </rPr>
      <t>in thous. tonnes</t>
    </r>
    <r>
      <rPr>
        <sz val="9"/>
        <color theme="1" tint="0.34998626667073579"/>
        <rFont val="Arial"/>
        <family val="2"/>
        <charset val="238"/>
      </rPr>
      <t xml:space="preserve">
</t>
    </r>
  </si>
  <si>
    <r>
      <t>                 SOLD  PRODUCTION  OF  CONSTRUCTION</t>
    </r>
    <r>
      <rPr>
        <i/>
        <vertAlign val="superscript"/>
        <sz val="10"/>
        <color theme="1" tint="0.34998626667073579"/>
        <rFont val="Arial"/>
        <family val="2"/>
        <charset val="238"/>
      </rPr>
      <t>ab</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</si>
  <si>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 xml:space="preserve">B </t>
    </r>
    <r>
      <rPr>
        <sz val="9"/>
        <rFont val="Arial"/>
        <family val="2"/>
        <charset val="238"/>
      </rPr>
      <t xml:space="preserve">– okres poprzedni = 100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previous period = 100</t>
    </r>
  </si>
  <si>
    <r>
      <t xml:space="preserve">Ogółem    </t>
    </r>
    <r>
      <rPr>
        <sz val="9"/>
        <color indexed="63"/>
        <rFont val="Arial"/>
        <family val="2"/>
        <charset val="238"/>
      </rPr>
      <t xml:space="preserve">  </t>
    </r>
    <r>
      <rPr>
        <i/>
        <sz val="9"/>
        <color theme="1" tint="0.34998626667073579"/>
        <rFont val="Arial"/>
        <family val="2"/>
        <charset val="238"/>
      </rPr>
      <t xml:space="preserve">Grand total </t>
    </r>
  </si>
  <si>
    <r>
      <t>Produkcja budowlano-montażowa</t>
    </r>
    <r>
      <rPr>
        <i/>
        <vertAlign val="superscript"/>
        <sz val="9"/>
        <rFont val="Arial"/>
        <family val="2"/>
        <charset val="238"/>
      </rPr>
      <t xml:space="preserve">c                                                                       </t>
    </r>
    <r>
      <rPr>
        <i/>
        <vertAlign val="superscript"/>
        <sz val="9"/>
        <color indexed="63"/>
        <rFont val="Arial"/>
        <family val="2"/>
        <charset val="238"/>
      </rPr>
      <t xml:space="preserve">  </t>
    </r>
    <r>
      <rPr>
        <i/>
        <sz val="9"/>
        <color theme="1" tint="0.34998626667073579"/>
        <rFont val="Arial"/>
        <family val="2"/>
        <charset val="238"/>
      </rPr>
      <t>Construction and assembly production</t>
    </r>
    <r>
      <rPr>
        <i/>
        <vertAlign val="superscript"/>
        <sz val="9"/>
        <color theme="1" tint="0.34998626667073579"/>
        <rFont val="Arial"/>
        <family val="2"/>
        <charset val="238"/>
      </rPr>
      <t xml:space="preserve">c </t>
    </r>
  </si>
  <si>
    <r>
      <t>budowa budynków</t>
    </r>
    <r>
      <rPr>
        <sz val="9"/>
        <color indexed="63"/>
        <rFont val="Arial"/>
        <family val="2"/>
        <charset val="238"/>
      </rPr>
      <t xml:space="preserve"> </t>
    </r>
    <r>
      <rPr>
        <vertAlign val="superscript"/>
        <sz val="9"/>
        <color indexed="63"/>
        <rFont val="Arial"/>
        <family val="2"/>
        <charset val="238"/>
      </rPr>
      <t>∆</t>
    </r>
    <r>
      <rPr>
        <sz val="9"/>
        <color indexed="63"/>
        <rFont val="Arial"/>
        <family val="2"/>
        <charset val="238"/>
      </rPr>
      <t xml:space="preserve"> </t>
    </r>
    <r>
      <rPr>
        <i/>
        <sz val="9"/>
        <color theme="1" tint="0.34998626667073579"/>
        <rFont val="Arial"/>
        <family val="2"/>
        <charset val="238"/>
      </rPr>
      <t>construction           of buildings</t>
    </r>
  </si>
  <si>
    <r>
      <t xml:space="preserve">budowa  obiektów inżynierii lądowej                       i wodnej </t>
    </r>
    <r>
      <rPr>
        <vertAlign val="superscript"/>
        <sz val="9"/>
        <rFont val="Arial"/>
        <family val="2"/>
        <charset val="238"/>
      </rPr>
      <t xml:space="preserve">∆                 </t>
    </r>
    <r>
      <rPr>
        <vertAlign val="superscript"/>
        <sz val="9"/>
        <color indexed="63"/>
        <rFont val="Arial"/>
        <family val="2"/>
        <charset val="238"/>
      </rPr>
      <t xml:space="preserve">   </t>
    </r>
    <r>
      <rPr>
        <i/>
        <sz val="9"/>
        <color theme="1" tint="0.34998626667073579"/>
        <rFont val="Arial"/>
        <family val="2"/>
        <charset val="238"/>
      </rPr>
      <t xml:space="preserve">civil                 engineering </t>
    </r>
  </si>
  <si>
    <r>
      <t xml:space="preserve">roboty budowlane specjalistyczne </t>
    </r>
    <r>
      <rPr>
        <i/>
        <sz val="9"/>
        <color theme="1" tint="0.34998626667073579"/>
        <rFont val="Arial"/>
        <family val="2"/>
        <charset val="238"/>
      </rPr>
      <t>specialised construction activities</t>
    </r>
    <r>
      <rPr>
        <sz val="9"/>
        <color theme="1" tint="0.34998626667073579"/>
        <rFont val="Arial"/>
        <family val="2"/>
        <charset val="238"/>
      </rPr>
      <t xml:space="preserve"> </t>
    </r>
  </si>
  <si>
    <r>
      <t>w milionach złotych             </t>
    </r>
    <r>
      <rPr>
        <sz val="9"/>
        <color theme="1" tint="0.34998626667073579"/>
        <rFont val="Arial"/>
        <family val="2"/>
        <charset val="238"/>
      </rPr>
      <t>  </t>
    </r>
    <r>
      <rPr>
        <i/>
        <sz val="9"/>
        <color indexed="63"/>
        <rFont val="Arial"/>
        <family val="2"/>
        <charset val="238"/>
      </rPr>
      <t> in million zlotys</t>
    </r>
  </si>
  <si>
    <r>
      <t xml:space="preserve">               </t>
    </r>
    <r>
      <rPr>
        <sz val="10"/>
        <color theme="1" tint="0.34998626667073579"/>
        <rFont val="Arial"/>
        <family val="2"/>
        <charset val="238"/>
      </rPr>
      <t xml:space="preserve">  </t>
    </r>
    <r>
      <rPr>
        <i/>
        <sz val="10"/>
        <color theme="1" tint="0.34998626667073579"/>
        <rFont val="Arial"/>
        <family val="2"/>
        <charset val="238"/>
      </rPr>
      <t>RETAIL  SALES  OF  GOODS  BY  TYPE  OF  ENTERPRISE  ACTIVITY</t>
    </r>
    <r>
      <rPr>
        <i/>
        <vertAlign val="superscript"/>
        <sz val="10"/>
        <color theme="1" tint="0.34998626667073579"/>
        <rFont val="Arial"/>
        <family val="2"/>
        <charset val="238"/>
      </rPr>
      <t>ab</t>
    </r>
  </si>
  <si>
    <r>
      <t xml:space="preserve">OKRESY
</t>
    </r>
    <r>
      <rPr>
        <i/>
        <sz val="8"/>
        <color theme="1" tint="0.34998626667073579"/>
        <rFont val="Arial"/>
        <family val="2"/>
        <charset val="238"/>
      </rPr>
      <t>PERIODS</t>
    </r>
  </si>
  <si>
    <r>
      <t xml:space="preserve">Ogółem
</t>
    </r>
    <r>
      <rPr>
        <i/>
        <sz val="8"/>
        <color theme="1" tint="0.34998626667073579"/>
        <rFont val="Arial"/>
        <family val="2"/>
        <charset val="238"/>
      </rPr>
      <t>Grand total</t>
    </r>
  </si>
  <si>
    <r>
      <t xml:space="preserve">pojazdy samo-chodowe, motocykle, części
</t>
    </r>
    <r>
      <rPr>
        <i/>
        <sz val="8"/>
        <color theme="1" tint="0.34998626667073579"/>
        <rFont val="Arial"/>
        <family val="2"/>
        <charset val="238"/>
      </rPr>
      <t>motor vehicles, motorcycles, parts</t>
    </r>
  </si>
  <si>
    <r>
      <t xml:space="preserve">paliwa stałe, ciekłe                            i gazowe
</t>
    </r>
    <r>
      <rPr>
        <i/>
        <sz val="8"/>
        <color theme="1" tint="0.34998626667073579"/>
        <rFont val="Arial"/>
        <family val="2"/>
        <charset val="238"/>
      </rPr>
      <t>solid, liquid      and gaseous fuels</t>
    </r>
  </si>
  <si>
    <r>
      <t xml:space="preserve">żywność, napoje                     i wyroby tytoniowe
</t>
    </r>
    <r>
      <rPr>
        <i/>
        <sz val="8"/>
        <color theme="1" tint="0.34998626667073579"/>
        <rFont val="Arial"/>
        <family val="2"/>
        <charset val="238"/>
      </rPr>
      <t>food, beverages 
and tobacco products</t>
    </r>
  </si>
  <si>
    <r>
      <t xml:space="preserve">pozostała sprzedaż detaliczna              w niewyspecja-lizowanych sklepach
</t>
    </r>
    <r>
      <rPr>
        <i/>
        <sz val="8"/>
        <color theme="1" tint="0.34998626667073579"/>
        <rFont val="Arial"/>
        <family val="2"/>
        <charset val="238"/>
      </rPr>
      <t>other retail 
sale in non-specialized stores</t>
    </r>
  </si>
  <si>
    <r>
      <t xml:space="preserve">farmaceutyki, kosmetyki,           sprzęt  ortopedyczny    </t>
    </r>
    <r>
      <rPr>
        <sz val="8"/>
        <color indexed="63"/>
        <rFont val="Arial"/>
        <family val="2"/>
        <charset val="238"/>
      </rPr>
      <t xml:space="preserve"> </t>
    </r>
    <r>
      <rPr>
        <i/>
        <sz val="8"/>
        <color theme="1" tint="0.34998626667073579"/>
        <rFont val="Arial"/>
        <family val="2"/>
        <charset val="238"/>
      </rPr>
      <t>pharma-ceuticals cosmetics orthopaedic equipment</t>
    </r>
  </si>
  <si>
    <r>
      <t xml:space="preserve">włókno, odzież, obuwie
</t>
    </r>
    <r>
      <rPr>
        <i/>
        <sz val="8"/>
        <color theme="1" tint="0.34998626667073579"/>
        <rFont val="Arial"/>
        <family val="2"/>
        <charset val="238"/>
      </rPr>
      <t>textiles,         clothing, footwear</t>
    </r>
  </si>
  <si>
    <r>
      <t xml:space="preserve">meble, RTV,       AGD
</t>
    </r>
    <r>
      <rPr>
        <i/>
        <sz val="8"/>
        <color theme="1" tint="0.34998626667073579"/>
        <rFont val="Arial"/>
        <family val="2"/>
        <charset val="238"/>
      </rPr>
      <t>furniture,               radio, TV and     household    appliances</t>
    </r>
  </si>
  <si>
    <r>
      <t xml:space="preserve">prasa, książki, pozostała sprzedaż               </t>
    </r>
    <r>
      <rPr>
        <sz val="8"/>
        <color theme="1" tint="0.34998626667073579"/>
        <rFont val="Arial"/>
        <family val="2"/>
        <charset val="238"/>
      </rPr>
      <t xml:space="preserve">w wyspecja-         lizowanych sklepach
</t>
    </r>
    <r>
      <rPr>
        <i/>
        <sz val="8"/>
        <color theme="1" tint="0.34998626667073579"/>
        <rFont val="Arial"/>
        <family val="2"/>
        <charset val="238"/>
      </rPr>
      <t>papers, books, other sale in specialized stores</t>
    </r>
  </si>
  <si>
    <r>
      <t xml:space="preserve">pozostałe
</t>
    </r>
    <r>
      <rPr>
        <i/>
        <sz val="8"/>
        <color theme="1" tint="0.34998626667073579"/>
        <rFont val="Arial"/>
        <family val="2"/>
        <charset val="238"/>
      </rPr>
      <t>others</t>
    </r>
  </si>
  <si>
    <r>
      <t xml:space="preserve">              </t>
    </r>
    <r>
      <rPr>
        <sz val="10"/>
        <color theme="1" tint="0.34998626667073579"/>
        <rFont val="Arial"/>
        <family val="2"/>
        <charset val="238"/>
      </rPr>
      <t xml:space="preserve">  </t>
    </r>
    <r>
      <rPr>
        <i/>
        <sz val="10"/>
        <color theme="1" tint="0.34998626667073579"/>
        <rFont val="Arial"/>
        <family val="2"/>
        <charset val="238"/>
      </rPr>
      <t>RETAIL SALES OF GOODS BY TYPE OF ENTERPRISE ACTIVITY</t>
    </r>
    <r>
      <rPr>
        <i/>
        <vertAlign val="superscript"/>
        <sz val="10"/>
        <color theme="1" tint="0.34998626667073579"/>
        <rFont val="Arial"/>
        <family val="2"/>
        <charset val="238"/>
      </rPr>
      <t>ab</t>
    </r>
    <r>
      <rPr>
        <i/>
        <sz val="10"/>
        <color theme="1" tint="0.34998626667073579"/>
        <rFont val="Arial"/>
        <family val="2"/>
        <charset val="238"/>
      </rPr>
      <t xml:space="preserve">  (cont.)</t>
    </r>
  </si>
  <si>
    <r>
      <t xml:space="preserve">pojazdy samo-chodowe, motocykle, części
</t>
    </r>
    <r>
      <rPr>
        <i/>
        <sz val="8"/>
        <color theme="1" tint="0.34998626667073579"/>
        <rFont val="Arial"/>
        <family val="2"/>
        <charset val="238"/>
      </rPr>
      <t>motor                 vehicles, motorcycles, parts</t>
    </r>
  </si>
  <si>
    <r>
      <t xml:space="preserve">paliwa            stałe, ciekłe                i gazowe
</t>
    </r>
    <r>
      <rPr>
        <i/>
        <sz val="8"/>
        <color theme="1" tint="0.34998626667073579"/>
        <rFont val="Arial"/>
        <family val="2"/>
        <charset val="238"/>
      </rPr>
      <t>solid, liquid      and gaseous fuels</t>
    </r>
  </si>
  <si>
    <r>
      <t xml:space="preserve">żywność,      napoje                          i wyroby           tytoniowe
</t>
    </r>
    <r>
      <rPr>
        <i/>
        <sz val="8"/>
        <color theme="1" tint="0.34998626667073579"/>
        <rFont val="Arial"/>
        <family val="2"/>
        <charset val="238"/>
      </rPr>
      <t>food,              beverages 
and tobacco products</t>
    </r>
  </si>
  <si>
    <r>
      <t xml:space="preserve">pozostała sprzedaż detaliczna              w niewyspecja-lizowanych sklepach
</t>
    </r>
    <r>
      <rPr>
        <i/>
        <sz val="8"/>
        <color theme="1" tint="0.34998626667073579"/>
        <rFont val="Arial"/>
        <family val="2"/>
        <charset val="238"/>
      </rPr>
      <t>other retail 
sale in non-                 -specialized stores</t>
    </r>
  </si>
  <si>
    <r>
      <t xml:space="preserve">farmaceutyki, kosmetyki,         sprzęt  ortopedyczny   </t>
    </r>
    <r>
      <rPr>
        <sz val="8"/>
        <color indexed="63"/>
        <rFont val="Arial"/>
        <family val="2"/>
        <charset val="238"/>
      </rPr>
      <t xml:space="preserve">  </t>
    </r>
    <r>
      <rPr>
        <i/>
        <sz val="8"/>
        <color theme="1" tint="0.34998626667073579"/>
        <rFont val="Arial"/>
        <family val="2"/>
        <charset val="238"/>
      </rPr>
      <t>pharma-ceuticals cosmetics orthopaedic equipment</t>
    </r>
  </si>
  <si>
    <r>
      <t xml:space="preserve">włókno,              odzież,               obuwie
</t>
    </r>
    <r>
      <rPr>
        <i/>
        <sz val="8"/>
        <color theme="1" tint="0.34998626667073579"/>
        <rFont val="Arial"/>
        <family val="2"/>
        <charset val="238"/>
      </rPr>
      <t>textiles,          clothing,         footwe</t>
    </r>
    <r>
      <rPr>
        <i/>
        <sz val="8"/>
        <color indexed="63"/>
        <rFont val="Arial"/>
        <family val="2"/>
        <charset val="238"/>
      </rPr>
      <t>ar</t>
    </r>
  </si>
  <si>
    <r>
      <t xml:space="preserve">meble, RTV,        AGD
</t>
    </r>
    <r>
      <rPr>
        <i/>
        <sz val="8"/>
        <color theme="1" tint="0.34998626667073579"/>
        <rFont val="Arial"/>
        <family val="2"/>
        <charset val="238"/>
      </rPr>
      <t>furniture,           radio, TV and     household    appliance</t>
    </r>
    <r>
      <rPr>
        <i/>
        <sz val="8"/>
        <color indexed="63"/>
        <rFont val="Arial"/>
        <family val="2"/>
        <charset val="238"/>
      </rPr>
      <t>s</t>
    </r>
  </si>
  <si>
    <r>
      <t xml:space="preserve">prasa, książki, pozostała sprzedaż               w wyspecja-     lizowanych sklepach
</t>
    </r>
    <r>
      <rPr>
        <i/>
        <sz val="8"/>
        <color theme="1" tint="0.34998626667073579"/>
        <rFont val="Arial"/>
        <family val="2"/>
        <charset val="238"/>
      </rPr>
      <t>papers,            books, other sale in specialized stores</t>
    </r>
  </si>
  <si>
    <r>
      <t xml:space="preserve">miesiąc poprzedni = 100    </t>
    </r>
    <r>
      <rPr>
        <sz val="8"/>
        <color indexed="63"/>
        <rFont val="Arial"/>
        <family val="2"/>
        <charset val="238"/>
      </rPr>
      <t xml:space="preserve">  </t>
    </r>
    <r>
      <rPr>
        <i/>
        <sz val="8"/>
        <color indexed="63"/>
        <rFont val="Arial"/>
        <family val="2"/>
        <charset val="238"/>
      </rPr>
      <t xml:space="preserve"> </t>
    </r>
    <r>
      <rPr>
        <i/>
        <sz val="8"/>
        <color theme="1" tint="0.34998626667073579"/>
        <rFont val="Arial"/>
        <family val="2"/>
        <charset val="238"/>
      </rPr>
      <t>previous month = 100</t>
    </r>
  </si>
  <si>
    <r>
      <t xml:space="preserve">               </t>
    </r>
    <r>
      <rPr>
        <sz val="10"/>
        <color theme="1" tint="0.34998626667073579"/>
        <rFont val="Arial"/>
        <family val="2"/>
        <charset val="238"/>
      </rPr>
      <t xml:space="preserve"> </t>
    </r>
    <r>
      <rPr>
        <i/>
        <sz val="10"/>
        <color theme="1" tint="0.34998626667073579"/>
        <rFont val="Arial"/>
        <family val="2"/>
        <charset val="238"/>
      </rPr>
      <t>OCCUPANCY  IN  TOURIST  ACCOMMODATION  ESTABLISHMENTS</t>
    </r>
    <r>
      <rPr>
        <i/>
        <vertAlign val="superscript"/>
        <sz val="10"/>
        <color theme="1" tint="0.34998626667073579"/>
        <rFont val="Arial"/>
        <family val="2"/>
        <charset val="238"/>
      </rPr>
      <t>ab</t>
    </r>
  </si>
  <si>
    <r>
      <t xml:space="preserve">OKRESY
</t>
    </r>
    <r>
      <rPr>
        <i/>
        <sz val="9"/>
        <color indexed="63"/>
        <rFont val="Arial"/>
        <family val="2"/>
        <charset val="238"/>
      </rPr>
      <t>PERIODS</t>
    </r>
    <r>
      <rPr>
        <i/>
        <sz val="9"/>
        <rFont val="Arial"/>
        <family val="2"/>
        <charset val="238"/>
      </rPr>
      <t xml:space="preserve">
</t>
    </r>
    <r>
      <rPr>
        <b/>
        <sz val="9"/>
        <rFont val="Arial"/>
        <family val="2"/>
        <charset val="238"/>
      </rPr>
      <t>A</t>
    </r>
    <r>
      <rPr>
        <sz val="9"/>
        <rFont val="Arial"/>
        <family val="2"/>
        <charset val="238"/>
      </rPr>
      <t xml:space="preserve"> – analogiczny okres roku 
 poprzedniego = 100</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corresponding period 
     of previous year = 100</t>
    </r>
  </si>
  <si>
    <r>
      <t xml:space="preserve">Osoby korzystające
</t>
    </r>
    <r>
      <rPr>
        <i/>
        <sz val="9"/>
        <color theme="1" tint="0.34998626667073579"/>
        <rFont val="Arial"/>
        <family val="2"/>
        <charset val="238"/>
      </rPr>
      <t>Tourists accommodated</t>
    </r>
  </si>
  <si>
    <r>
      <t xml:space="preserve"> turyści zagraniczni
</t>
    </r>
    <r>
      <rPr>
        <i/>
        <sz val="9"/>
        <color indexed="63"/>
        <rFont val="Arial"/>
        <family val="2"/>
        <charset val="238"/>
      </rPr>
      <t xml:space="preserve"> </t>
    </r>
    <r>
      <rPr>
        <i/>
        <sz val="9"/>
        <color theme="1" tint="0.34998626667073579"/>
        <rFont val="Arial"/>
        <family val="2"/>
        <charset val="238"/>
      </rPr>
      <t>foreign tourists</t>
    </r>
  </si>
  <si>
    <r>
      <t xml:space="preserve">Udzielone noclegi
</t>
    </r>
    <r>
      <rPr>
        <i/>
        <sz val="9"/>
        <color theme="1" tint="0.34998626667073579"/>
        <rFont val="Arial"/>
        <family val="2"/>
        <charset val="238"/>
      </rPr>
      <t>Nights spent</t>
    </r>
  </si>
  <si>
    <r>
      <t xml:space="preserve"> turystom zagranicznym
</t>
    </r>
    <r>
      <rPr>
        <i/>
        <sz val="9"/>
        <color indexed="63"/>
        <rFont val="Arial"/>
        <family val="2"/>
        <charset val="238"/>
      </rPr>
      <t xml:space="preserve"> </t>
    </r>
    <r>
      <rPr>
        <i/>
        <sz val="9"/>
        <color theme="1" tint="0.34998626667073579"/>
        <rFont val="Arial"/>
        <family val="2"/>
        <charset val="238"/>
      </rPr>
      <t>foreign tourists</t>
    </r>
  </si>
  <si>
    <r>
      <t xml:space="preserve">Stopień     wykorzystania miejsc nocle-gowych w %
</t>
    </r>
    <r>
      <rPr>
        <i/>
        <sz val="9"/>
        <color theme="1" tint="0.34998626667073579"/>
        <rFont val="Arial"/>
        <family val="2"/>
        <charset val="238"/>
      </rPr>
      <t>Utilisation of bed places in %</t>
    </r>
  </si>
  <si>
    <r>
      <t>Wynajęte        pokoje</t>
    </r>
    <r>
      <rPr>
        <i/>
        <vertAlign val="superscript"/>
        <sz val="9"/>
        <rFont val="Arial"/>
        <family val="2"/>
        <charset val="238"/>
      </rPr>
      <t>c</t>
    </r>
    <r>
      <rPr>
        <sz val="9"/>
        <rFont val="Arial"/>
        <family val="2"/>
        <charset val="238"/>
      </rPr>
      <t xml:space="preserve">
</t>
    </r>
    <r>
      <rPr>
        <i/>
        <sz val="9"/>
        <color theme="1" tint="0.34998626667073579"/>
        <rFont val="Arial"/>
        <family val="2"/>
        <charset val="238"/>
      </rPr>
      <t>Rooms             rented</t>
    </r>
    <r>
      <rPr>
        <i/>
        <vertAlign val="superscript"/>
        <sz val="9"/>
        <color theme="1" tint="0.34998626667073579"/>
        <rFont val="Arial"/>
        <family val="2"/>
        <charset val="238"/>
      </rPr>
      <t>c</t>
    </r>
  </si>
  <si>
    <r>
      <t xml:space="preserve">turystom zagranicznym
</t>
    </r>
    <r>
      <rPr>
        <i/>
        <sz val="9"/>
        <color indexed="63"/>
        <rFont val="Arial"/>
        <family val="2"/>
        <charset val="238"/>
      </rPr>
      <t xml:space="preserve"> </t>
    </r>
    <r>
      <rPr>
        <i/>
        <sz val="9"/>
        <color theme="1" tint="0.34998626667073579"/>
        <rFont val="Arial"/>
        <family val="2"/>
        <charset val="238"/>
      </rPr>
      <t>foreign tourists</t>
    </r>
  </si>
  <si>
    <r>
      <t>Stopień wykorzystania pokoi</t>
    </r>
    <r>
      <rPr>
        <vertAlign val="superscript"/>
        <sz val="9"/>
        <rFont val="Arial"/>
        <family val="2"/>
        <charset val="238"/>
      </rPr>
      <t>c</t>
    </r>
    <r>
      <rPr>
        <sz val="9"/>
        <rFont val="Arial"/>
        <family val="2"/>
        <charset val="238"/>
      </rPr>
      <t xml:space="preserve"> w % 
</t>
    </r>
    <r>
      <rPr>
        <i/>
        <sz val="9"/>
        <color theme="1" tint="0.34998626667073579"/>
        <rFont val="Arial"/>
        <family val="2"/>
        <charset val="238"/>
      </rPr>
      <t>Utilisation of rooms</t>
    </r>
    <r>
      <rPr>
        <i/>
        <vertAlign val="superscript"/>
        <sz val="9"/>
        <color theme="1" tint="0.34998626667073579"/>
        <rFont val="Arial"/>
        <family val="2"/>
        <charset val="238"/>
      </rPr>
      <t>c</t>
    </r>
    <r>
      <rPr>
        <i/>
        <sz val="9"/>
        <color theme="1" tint="0.34998626667073579"/>
        <rFont val="Arial"/>
        <family val="2"/>
        <charset val="238"/>
      </rPr>
      <t xml:space="preserve"> in % </t>
    </r>
  </si>
  <si>
    <r>
      <t xml:space="preserve">Obiekty ogółem
</t>
    </r>
    <r>
      <rPr>
        <i/>
        <sz val="9"/>
        <color theme="1" tint="0.34998626667073579"/>
        <rFont val="Arial"/>
        <family val="2"/>
        <charset val="238"/>
      </rPr>
      <t>Tourist acccommodation establishments – grand total</t>
    </r>
  </si>
  <si>
    <r>
      <t xml:space="preserve">Hotele, motele, pensjonaty i inne obiekty hotelowe – razem
</t>
    </r>
    <r>
      <rPr>
        <i/>
        <sz val="9"/>
        <color theme="1" tint="0.34998626667073579"/>
        <rFont val="Arial"/>
        <family val="2"/>
        <charset val="238"/>
      </rPr>
      <t>Hotels and similar establishments – total</t>
    </r>
  </si>
  <si>
    <r>
      <t xml:space="preserve">               </t>
    </r>
    <r>
      <rPr>
        <sz val="10"/>
        <color theme="1" tint="0.34998626667073579"/>
        <rFont val="Arial"/>
        <family val="2"/>
        <charset val="238"/>
      </rPr>
      <t xml:space="preserve"> </t>
    </r>
    <r>
      <rPr>
        <i/>
        <sz val="10"/>
        <color theme="1" tint="0.34998626667073579"/>
        <rFont val="Arial"/>
        <family val="2"/>
        <charset val="238"/>
      </rPr>
      <t>OCCUPANCY  IN  TOURIST  ACCOMMODATION  ESTABLISHMENTS</t>
    </r>
    <r>
      <rPr>
        <i/>
        <vertAlign val="superscript"/>
        <sz val="10"/>
        <color theme="1" tint="0.34998626667073579"/>
        <rFont val="Arial"/>
        <family val="2"/>
        <charset val="238"/>
      </rPr>
      <t>ab</t>
    </r>
    <r>
      <rPr>
        <i/>
        <sz val="10"/>
        <color theme="1" tint="0.34998626667073579"/>
        <rFont val="Arial"/>
        <family val="2"/>
        <charset val="238"/>
      </rPr>
      <t xml:space="preserve">  (cont.)</t>
    </r>
  </si>
  <si>
    <r>
      <t xml:space="preserve">OKRESY
</t>
    </r>
    <r>
      <rPr>
        <i/>
        <sz val="9"/>
        <color theme="1" tint="0.34998626667073579"/>
        <rFont val="Arial"/>
        <family val="2"/>
        <charset val="238"/>
      </rPr>
      <t>PERIODS</t>
    </r>
    <r>
      <rPr>
        <i/>
        <sz val="9"/>
        <rFont val="Arial"/>
        <family val="2"/>
        <charset val="238"/>
      </rPr>
      <t xml:space="preserve">
</t>
    </r>
    <r>
      <rPr>
        <b/>
        <sz val="9"/>
        <rFont val="Arial"/>
        <family val="2"/>
        <charset val="238"/>
      </rPr>
      <t>A</t>
    </r>
    <r>
      <rPr>
        <sz val="9"/>
        <rFont val="Arial"/>
        <family val="2"/>
        <charset val="238"/>
      </rPr>
      <t xml:space="preserve"> – analogiczny okres roku 
 poprzedniego = 100</t>
    </r>
    <r>
      <rPr>
        <i/>
        <sz val="9"/>
        <rFont val="Arial"/>
        <family val="2"/>
        <charset val="238"/>
      </rPr>
      <t xml:space="preserve">
   </t>
    </r>
    <r>
      <rPr>
        <i/>
        <sz val="9"/>
        <color theme="1" tint="0.34998626667073579"/>
        <rFont val="Arial"/>
        <family val="2"/>
        <charset val="238"/>
      </rPr>
      <t>corresponding period 
     of previous year = 100</t>
    </r>
  </si>
  <si>
    <r>
      <t xml:space="preserve"> turyści zagraniczni
</t>
    </r>
    <r>
      <rPr>
        <i/>
        <sz val="9"/>
        <color theme="1" tint="0.34998626667073579"/>
        <rFont val="Arial"/>
        <family val="2"/>
        <charset val="238"/>
      </rPr>
      <t>foreign tourists</t>
    </r>
  </si>
  <si>
    <r>
      <t xml:space="preserve">turystom zagranicznym
</t>
    </r>
    <r>
      <rPr>
        <i/>
        <sz val="9"/>
        <color theme="1" tint="0.34998626667073579"/>
        <rFont val="Arial"/>
        <family val="2"/>
        <charset val="238"/>
      </rPr>
      <t>foreign tourists</t>
    </r>
  </si>
  <si>
    <r>
      <t>Wynajęte        pokoje</t>
    </r>
    <r>
      <rPr>
        <i/>
        <vertAlign val="superscript"/>
        <sz val="9"/>
        <rFont val="Arial"/>
        <family val="2"/>
        <charset val="238"/>
      </rPr>
      <t>c</t>
    </r>
    <r>
      <rPr>
        <sz val="9"/>
        <rFont val="Arial"/>
        <family val="2"/>
        <charset val="238"/>
      </rPr>
      <t xml:space="preserve">
</t>
    </r>
    <r>
      <rPr>
        <i/>
        <sz val="9"/>
        <color theme="1" tint="0.34998626667073579"/>
        <rFont val="Arial"/>
        <family val="2"/>
        <charset val="238"/>
      </rPr>
      <t>Rooms            rented</t>
    </r>
    <r>
      <rPr>
        <i/>
        <vertAlign val="superscript"/>
        <sz val="9"/>
        <color theme="1" tint="0.34998626667073579"/>
        <rFont val="Arial"/>
        <family val="2"/>
        <charset val="238"/>
      </rPr>
      <t>c</t>
    </r>
  </si>
  <si>
    <r>
      <t xml:space="preserve">turystom zagranicznym
</t>
    </r>
    <r>
      <rPr>
        <i/>
        <sz val="9"/>
        <color theme="1" tint="0.34998626667073579"/>
        <rFont val="Arial"/>
        <family val="2"/>
        <charset val="238"/>
      </rPr>
      <t xml:space="preserve"> foreign tourists</t>
    </r>
  </si>
  <si>
    <r>
      <t>Stopień wykorzystania pokoi</t>
    </r>
    <r>
      <rPr>
        <vertAlign val="superscript"/>
        <sz val="9"/>
        <rFont val="Arial"/>
        <family val="2"/>
        <charset val="238"/>
      </rPr>
      <t>c</t>
    </r>
    <r>
      <rPr>
        <sz val="9"/>
        <rFont val="Arial"/>
        <family val="2"/>
        <charset val="238"/>
      </rPr>
      <t xml:space="preserve"> w % 
</t>
    </r>
    <r>
      <rPr>
        <i/>
        <sz val="9"/>
        <color theme="1" tint="0.34998626667073579"/>
        <rFont val="Arial"/>
        <family val="2"/>
        <charset val="238"/>
      </rPr>
      <t xml:space="preserve">Utilisation of roomsc in % </t>
    </r>
  </si>
  <si>
    <r>
      <t xml:space="preserve">w tym hotele
</t>
    </r>
    <r>
      <rPr>
        <i/>
        <sz val="9"/>
        <color theme="1" tint="0.34998626667073579"/>
        <rFont val="Arial"/>
        <family val="2"/>
        <charset val="238"/>
      </rPr>
      <t>of which hotels</t>
    </r>
  </si>
  <si>
    <r>
      <t>Pozostałe turystyczne obiekty noclegowe</t>
    </r>
    <r>
      <rPr>
        <sz val="9"/>
        <color indexed="63"/>
        <rFont val="Arial"/>
        <family val="2"/>
        <charset val="238"/>
      </rPr>
      <t xml:space="preserve">
</t>
    </r>
    <r>
      <rPr>
        <i/>
        <sz val="9"/>
        <color theme="1" tint="0.34998626667073579"/>
        <rFont val="Arial"/>
        <family val="2"/>
        <charset val="238"/>
      </rPr>
      <t xml:space="preserve">Other tourist accommodation establishments </t>
    </r>
  </si>
  <si>
    <r>
      <t xml:space="preserve">                   BUSINESS  TENDENCY  INDICATORS</t>
    </r>
    <r>
      <rPr>
        <i/>
        <vertAlign val="superscript"/>
        <sz val="10"/>
        <color theme="1" tint="0.34998626667073579"/>
        <rFont val="Arial"/>
        <family val="2"/>
        <charset val="238"/>
      </rPr>
      <t>a</t>
    </r>
    <r>
      <rPr>
        <i/>
        <sz val="10"/>
        <color theme="1" tint="0.34998626667073579"/>
        <rFont val="Arial"/>
        <family val="2"/>
        <charset val="238"/>
      </rPr>
      <t xml:space="preserve"> </t>
    </r>
  </si>
  <si>
    <r>
      <t xml:space="preserve">Przetwórstwo przemysłowe      </t>
    </r>
    <r>
      <rPr>
        <sz val="9"/>
        <color theme="1" tint="0.34998626667073579"/>
        <rFont val="Arial"/>
        <family val="2"/>
        <charset val="238"/>
      </rPr>
      <t xml:space="preserve"> </t>
    </r>
    <r>
      <rPr>
        <i/>
        <sz val="9"/>
        <color theme="1" tint="0.34998626667073579"/>
        <rFont val="Arial"/>
        <family val="2"/>
        <charset val="238"/>
      </rPr>
      <t>Manufacturing</t>
    </r>
  </si>
  <si>
    <r>
      <t xml:space="preserve">diagnoza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diagnosis</t>
    </r>
  </si>
  <si>
    <r>
      <t xml:space="preserve">prognoza       </t>
    </r>
    <r>
      <rPr>
        <i/>
        <sz val="9"/>
        <color theme="1" tint="0.34998626667073579"/>
        <rFont val="Arial"/>
        <family val="2"/>
        <charset val="238"/>
      </rPr>
      <t>forecast</t>
    </r>
  </si>
  <si>
    <r>
      <t xml:space="preserve">WYSZCZEGÓLNIENIE
</t>
    </r>
    <r>
      <rPr>
        <i/>
        <sz val="9"/>
        <color theme="1" tint="0.34998626667073579"/>
        <rFont val="Arial"/>
        <family val="2"/>
        <charset val="238"/>
      </rPr>
      <t>SPECIFICATION</t>
    </r>
  </si>
  <si>
    <r>
      <t xml:space="preserve">wskaźnik ogólnego klimatu koniunktury
</t>
    </r>
    <r>
      <rPr>
        <i/>
        <sz val="9"/>
        <color theme="1" tint="0.34998626667073579"/>
        <rFont val="Arial"/>
        <family val="2"/>
        <charset val="238"/>
      </rPr>
      <t>indicator of the general business tendency climate</t>
    </r>
  </si>
  <si>
    <r>
      <t xml:space="preserve">ogólna sytuacja gospodarcza
</t>
    </r>
    <r>
      <rPr>
        <i/>
        <sz val="9"/>
        <color theme="1" tint="0.34998626667073579"/>
        <rFont val="Arial"/>
        <family val="2"/>
        <charset val="238"/>
      </rPr>
      <t>general economic situation</t>
    </r>
  </si>
  <si>
    <r>
      <t xml:space="preserve">portfel zamówień krajowych i zagranicznych
</t>
    </r>
    <r>
      <rPr>
        <i/>
        <sz val="9"/>
        <color theme="1" tint="0.34998626667073579"/>
        <rFont val="Arial"/>
        <family val="2"/>
        <charset val="238"/>
      </rPr>
      <t>domestic and foreign order-books</t>
    </r>
  </si>
  <si>
    <r>
      <t xml:space="preserve">produkcja 
</t>
    </r>
    <r>
      <rPr>
        <i/>
        <sz val="9"/>
        <color theme="1" tint="0.34998626667073579"/>
        <rFont val="Arial"/>
        <family val="2"/>
        <charset val="238"/>
      </rPr>
      <t>production</t>
    </r>
  </si>
  <si>
    <r>
      <t xml:space="preserve">sytuacja finansowa
</t>
    </r>
    <r>
      <rPr>
        <i/>
        <sz val="9"/>
        <color theme="1" tint="0.34998626667073579"/>
        <rFont val="Arial"/>
        <family val="2"/>
        <charset val="238"/>
      </rPr>
      <t>financial situation</t>
    </r>
  </si>
  <si>
    <r>
      <t xml:space="preserve">produkcja
</t>
    </r>
    <r>
      <rPr>
        <i/>
        <sz val="9"/>
        <color theme="1" tint="0.34998626667073579"/>
        <rFont val="Arial"/>
        <family val="2"/>
        <charset val="238"/>
      </rPr>
      <t>production</t>
    </r>
  </si>
  <si>
    <r>
      <t xml:space="preserve">zatrudnienie
</t>
    </r>
    <r>
      <rPr>
        <i/>
        <sz val="9"/>
        <color theme="1" tint="0.34998626667073579"/>
        <rFont val="Arial"/>
        <family val="2"/>
        <charset val="238"/>
      </rPr>
      <t>employment</t>
    </r>
  </si>
  <si>
    <r>
      <t xml:space="preserve">  a  </t>
    </r>
    <r>
      <rPr>
        <sz val="8"/>
        <rFont val="Arial"/>
        <family val="2"/>
        <charset val="238"/>
      </rPr>
      <t>Patrz wyjaśnienia metodologiczne pkt 29.</t>
    </r>
    <r>
      <rPr>
        <i/>
        <sz val="8"/>
        <rFont val="Arial"/>
        <family val="2"/>
        <charset val="238"/>
      </rPr>
      <t xml:space="preserve">  </t>
    </r>
    <r>
      <rPr>
        <i/>
        <sz val="8"/>
        <color theme="1" tint="0.34998626667073579"/>
        <rFont val="Arial"/>
        <family val="2"/>
        <charset val="238"/>
      </rPr>
      <t xml:space="preserve">    a  See methodological notes item 29.     </t>
    </r>
  </si>
  <si>
    <r>
      <t xml:space="preserve">                 BUSINESS  TENDENCY  INDICATORS</t>
    </r>
    <r>
      <rPr>
        <i/>
        <vertAlign val="superscript"/>
        <sz val="10"/>
        <color theme="1" tint="0.34998626667073579"/>
        <rFont val="Arial"/>
        <family val="2"/>
        <charset val="238"/>
      </rPr>
      <t xml:space="preserve">a </t>
    </r>
    <r>
      <rPr>
        <i/>
        <sz val="10"/>
        <color theme="1" tint="0.34998626667073579"/>
        <rFont val="Arial"/>
        <family val="2"/>
        <charset val="238"/>
      </rPr>
      <t xml:space="preserve">(cont.) </t>
    </r>
  </si>
  <si>
    <r>
      <t xml:space="preserve">Budownictwo      </t>
    </r>
    <r>
      <rPr>
        <sz val="9"/>
        <color indexed="63"/>
        <rFont val="Arial"/>
        <family val="2"/>
        <charset val="238"/>
      </rPr>
      <t xml:space="preserve"> </t>
    </r>
    <r>
      <rPr>
        <i/>
        <sz val="9"/>
        <color theme="1" tint="0.34998626667073579"/>
        <rFont val="Arial"/>
        <family val="2"/>
        <charset val="238"/>
      </rPr>
      <t>Construction</t>
    </r>
  </si>
  <si>
    <r>
      <t xml:space="preserve">portfel zamówień na rynku krajowym
</t>
    </r>
    <r>
      <rPr>
        <i/>
        <sz val="9"/>
        <color theme="1" tint="0.34998626667073579"/>
        <rFont val="Arial"/>
        <family val="2"/>
        <charset val="238"/>
      </rPr>
      <t>order-books at the domestic market</t>
    </r>
  </si>
  <si>
    <r>
      <t xml:space="preserve">diagnoza      </t>
    </r>
    <r>
      <rPr>
        <sz val="9"/>
        <color theme="1" tint="0.34998626667073579"/>
        <rFont val="Arial"/>
        <family val="2"/>
        <charset val="238"/>
      </rPr>
      <t xml:space="preserve"> </t>
    </r>
    <r>
      <rPr>
        <i/>
        <sz val="9"/>
        <color theme="1" tint="0.34998626667073579"/>
        <rFont val="Arial"/>
        <family val="2"/>
        <charset val="238"/>
      </rPr>
      <t>diagnosis</t>
    </r>
  </si>
  <si>
    <r>
      <t>sytuacja finansowa</t>
    </r>
    <r>
      <rPr>
        <sz val="9"/>
        <color indexed="63"/>
        <rFont val="Arial"/>
        <family val="2"/>
        <charset val="238"/>
      </rPr>
      <t xml:space="preserve">
</t>
    </r>
    <r>
      <rPr>
        <i/>
        <sz val="9"/>
        <color theme="1" tint="0.34998626667073579"/>
        <rFont val="Arial"/>
        <family val="2"/>
        <charset val="238"/>
      </rPr>
      <t>financial situation</t>
    </r>
  </si>
  <si>
    <r>
      <t xml:space="preserve">  a </t>
    </r>
    <r>
      <rPr>
        <sz val="8"/>
        <rFont val="Arial"/>
        <family val="2"/>
        <charset val="238"/>
      </rPr>
      <t>Patrz wyjaśnienia metodologiczne pkt 29.</t>
    </r>
    <r>
      <rPr>
        <i/>
        <sz val="8"/>
        <rFont val="Arial"/>
        <family val="2"/>
        <charset val="238"/>
      </rPr>
      <t xml:space="preserve">    </t>
    </r>
    <r>
      <rPr>
        <i/>
        <sz val="8"/>
        <color indexed="63"/>
        <rFont val="Arial"/>
        <family val="2"/>
        <charset val="238"/>
      </rPr>
      <t xml:space="preserve"> </t>
    </r>
    <r>
      <rPr>
        <i/>
        <sz val="8"/>
        <color theme="1" tint="0.34998626667073579"/>
        <rFont val="Arial"/>
        <family val="2"/>
        <charset val="238"/>
      </rPr>
      <t xml:space="preserve"> a  See methodological notes item 29.     </t>
    </r>
  </si>
  <si>
    <r>
      <t xml:space="preserve">diagnoza       </t>
    </r>
    <r>
      <rPr>
        <i/>
        <sz val="9"/>
        <color theme="1" tint="0.34998626667073579"/>
        <rFont val="Arial"/>
        <family val="2"/>
        <charset val="238"/>
      </rPr>
      <t>diagnosis</t>
    </r>
  </si>
  <si>
    <r>
      <t xml:space="preserve">sprzedaż
</t>
    </r>
    <r>
      <rPr>
        <i/>
        <sz val="9"/>
        <color theme="1" tint="0.34998626667073579"/>
        <rFont val="Arial"/>
        <family val="2"/>
        <charset val="238"/>
      </rPr>
      <t>sale</t>
    </r>
  </si>
  <si>
    <r>
      <t xml:space="preserve">popyt
</t>
    </r>
    <r>
      <rPr>
        <i/>
        <sz val="9"/>
        <color theme="1" tint="0.34998626667073579"/>
        <rFont val="Arial"/>
        <family val="2"/>
        <charset val="238"/>
      </rPr>
      <t>demand</t>
    </r>
  </si>
  <si>
    <r>
      <t xml:space="preserve">  a  </t>
    </r>
    <r>
      <rPr>
        <sz val="8"/>
        <rFont val="Arial"/>
        <family val="2"/>
        <charset val="238"/>
      </rPr>
      <t>Patrz wyjaśnienia metodologiczne pkt 29.</t>
    </r>
    <r>
      <rPr>
        <i/>
        <sz val="8"/>
        <rFont val="Arial"/>
        <family val="2"/>
        <charset val="238"/>
      </rPr>
      <t xml:space="preserve">  b </t>
    </r>
    <r>
      <rPr>
        <sz val="8"/>
        <rFont val="Arial"/>
        <family val="2"/>
        <charset val="238"/>
      </rPr>
      <t xml:space="preserve"> Z wyłaczeniem działu  "Handel hurtowy</t>
    </r>
    <r>
      <rPr>
        <vertAlign val="superscript"/>
        <sz val="8"/>
        <rFont val="Arial"/>
        <family val="2"/>
        <charset val="238"/>
      </rPr>
      <t>∆</t>
    </r>
    <r>
      <rPr>
        <sz val="8"/>
        <rFont val="Arial"/>
        <family val="2"/>
        <charset val="238"/>
      </rPr>
      <t>".</t>
    </r>
    <r>
      <rPr>
        <i/>
        <sz val="8"/>
        <rFont val="Arial"/>
        <family val="2"/>
        <charset val="238"/>
      </rPr>
      <t xml:space="preserve">        </t>
    </r>
    <r>
      <rPr>
        <i/>
        <sz val="8"/>
        <color indexed="63"/>
        <rFont val="Arial"/>
        <family val="2"/>
        <charset val="238"/>
      </rPr>
      <t xml:space="preserve"> </t>
    </r>
    <r>
      <rPr>
        <i/>
        <sz val="8"/>
        <color theme="1" tint="0.34998626667073579"/>
        <rFont val="Arial"/>
        <family val="2"/>
        <charset val="238"/>
      </rPr>
      <t>a  See methodological notes item 29.  b  Excluding division "Wholesale trade</t>
    </r>
    <r>
      <rPr>
        <i/>
        <vertAlign val="superscript"/>
        <sz val="8"/>
        <color theme="1" tint="0.34998626667073579"/>
        <rFont val="Arial"/>
        <family val="2"/>
        <charset val="238"/>
      </rPr>
      <t>∆</t>
    </r>
    <r>
      <rPr>
        <i/>
        <sz val="8"/>
        <color theme="1" tint="0.34998626667073579"/>
        <rFont val="Arial"/>
        <family val="2"/>
        <charset val="238"/>
      </rPr>
      <t>".</t>
    </r>
  </si>
  <si>
    <r>
      <t xml:space="preserve">Transport i gospodarka magazynowa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Transportation and storage</t>
    </r>
  </si>
  <si>
    <r>
      <t xml:space="preserve">prognoza     </t>
    </r>
    <r>
      <rPr>
        <sz val="9"/>
        <color theme="1" tint="0.34998626667073579"/>
        <rFont val="Arial"/>
        <family val="2"/>
        <charset val="238"/>
      </rPr>
      <t xml:space="preserve">  </t>
    </r>
    <r>
      <rPr>
        <i/>
        <sz val="9"/>
        <color theme="1" tint="0.34998626667073579"/>
        <rFont val="Arial"/>
        <family val="2"/>
        <charset val="238"/>
      </rPr>
      <t>forecast</t>
    </r>
  </si>
  <si>
    <r>
      <t xml:space="preserve"> a  Patrz wyjaśnienia metodologiczne pkt 29.        </t>
    </r>
    <r>
      <rPr>
        <i/>
        <sz val="8"/>
        <color indexed="63"/>
        <rFont val="Arial"/>
        <family val="2"/>
        <charset val="238"/>
      </rPr>
      <t xml:space="preserve"> </t>
    </r>
    <r>
      <rPr>
        <i/>
        <sz val="8"/>
        <color theme="1" tint="0.34998626667073579"/>
        <rFont val="Arial"/>
        <family val="2"/>
        <charset val="238"/>
      </rPr>
      <t xml:space="preserve">a  See methodological notes item 29.   </t>
    </r>
  </si>
  <si>
    <r>
      <t>Zakwaterowanie i gastronomia</t>
    </r>
    <r>
      <rPr>
        <vertAlign val="superscript"/>
        <sz val="9"/>
        <rFont val="Arial"/>
        <family val="2"/>
        <charset val="238"/>
      </rPr>
      <t>∆</t>
    </r>
    <r>
      <rPr>
        <sz val="9"/>
        <rFont val="Arial"/>
        <family val="2"/>
        <charset val="238"/>
      </rPr>
      <t xml:space="preserve">         </t>
    </r>
    <r>
      <rPr>
        <sz val="9"/>
        <color indexed="63"/>
        <rFont val="Arial"/>
        <family val="2"/>
        <charset val="238"/>
      </rPr>
      <t xml:space="preserve">   </t>
    </r>
    <r>
      <rPr>
        <i/>
        <sz val="9"/>
        <color theme="1" tint="0.34998626667073579"/>
        <rFont val="Arial"/>
        <family val="2"/>
        <charset val="238"/>
      </rPr>
      <t>Accommodation and catering</t>
    </r>
    <r>
      <rPr>
        <i/>
        <vertAlign val="superscript"/>
        <sz val="9"/>
        <color theme="1" tint="0.34998626667073579"/>
        <rFont val="Arial"/>
        <family val="2"/>
        <charset val="238"/>
      </rPr>
      <t>∆</t>
    </r>
  </si>
  <si>
    <r>
      <t xml:space="preserve">  a  </t>
    </r>
    <r>
      <rPr>
        <sz val="8"/>
        <rFont val="Arial"/>
        <family val="2"/>
        <charset val="238"/>
      </rPr>
      <t>Patrz wyjaśnienia metodologiczne pkt 29.</t>
    </r>
    <r>
      <rPr>
        <i/>
        <sz val="8"/>
        <rFont val="Arial"/>
        <family val="2"/>
        <charset val="238"/>
      </rPr>
      <t xml:space="preserve">         </t>
    </r>
    <r>
      <rPr>
        <i/>
        <sz val="8"/>
        <color theme="1" tint="0.34998626667073579"/>
        <rFont val="Arial"/>
        <family val="2"/>
        <charset val="238"/>
      </rPr>
      <t xml:space="preserve">   a  See methodological notes item 29.   </t>
    </r>
  </si>
  <si>
    <r>
      <t xml:space="preserve">Przestępstwa stwierdzone
</t>
    </r>
    <r>
      <rPr>
        <i/>
        <sz val="9"/>
        <color theme="1" tint="0.34998626667073579"/>
        <rFont val="Arial"/>
        <family val="2"/>
        <charset val="238"/>
      </rPr>
      <t>Ascertained crimes</t>
    </r>
  </si>
  <si>
    <r>
      <t xml:space="preserve">Wskaźnik wykrywalności sprawców przestępstw w %
</t>
    </r>
    <r>
      <rPr>
        <i/>
        <sz val="9"/>
        <color theme="1" tint="0.34998626667073579"/>
        <rFont val="Arial"/>
        <family val="2"/>
        <charset val="238"/>
      </rPr>
      <t>Rate of detectability 
of delinquents in crimes in %</t>
    </r>
  </si>
  <si>
    <r>
      <t>                NATIONAL  ECONOMY  ENTITIES</t>
    </r>
    <r>
      <rPr>
        <i/>
        <vertAlign val="superscript"/>
        <sz val="10"/>
        <color theme="1" tint="0.34998626667073579"/>
        <rFont val="Arial"/>
        <family val="2"/>
        <charset val="238"/>
      </rPr>
      <t>ab</t>
    </r>
    <r>
      <rPr>
        <i/>
        <sz val="10"/>
        <color theme="1" tint="0.34998626667073579"/>
        <rFont val="Arial"/>
        <family val="2"/>
        <charset val="238"/>
      </rPr>
      <t xml:space="preserve">  IN  THE  REGON  REGISTER  BY  SECTIONS </t>
    </r>
  </si>
  <si>
    <r>
      <t xml:space="preserve">Osoby prawne oraz jednostki organizacyjne 
niemające osobowości prawnej  
</t>
    </r>
    <r>
      <rPr>
        <i/>
        <sz val="9"/>
        <color theme="1" tint="0.34998626667073579"/>
        <rFont val="Arial"/>
        <family val="2"/>
        <charset val="238"/>
      </rPr>
      <t xml:space="preserve">Legal entities and independent organizational 
units without legal personality </t>
    </r>
  </si>
  <si>
    <r>
      <t xml:space="preserve">Ogółem         </t>
    </r>
    <r>
      <rPr>
        <sz val="9"/>
        <color theme="1" tint="0.34998626667073579"/>
        <rFont val="Arial"/>
        <family val="2"/>
        <charset val="238"/>
      </rPr>
      <t xml:space="preserve">   </t>
    </r>
    <r>
      <rPr>
        <i/>
        <sz val="9"/>
        <color theme="1" tint="0.34998626667073579"/>
        <rFont val="Arial"/>
        <family val="2"/>
        <charset val="238"/>
      </rPr>
      <t xml:space="preserve">Grand total </t>
    </r>
  </si>
  <si>
    <r>
      <t xml:space="preserve">razem                  </t>
    </r>
    <r>
      <rPr>
        <sz val="9"/>
        <color indexed="63"/>
        <rFont val="Arial"/>
        <family val="2"/>
        <charset val="238"/>
      </rPr>
      <t xml:space="preserve"> </t>
    </r>
    <r>
      <rPr>
        <i/>
        <sz val="9"/>
        <color theme="1" tint="0.34998626667073579"/>
        <rFont val="Arial"/>
        <family val="2"/>
        <charset val="238"/>
      </rPr>
      <t>total</t>
    </r>
    <r>
      <rPr>
        <i/>
        <sz val="9"/>
        <color indexed="63"/>
        <rFont val="Arial"/>
        <family val="2"/>
        <charset val="238"/>
      </rPr>
      <t xml:space="preserve"> </t>
    </r>
  </si>
  <si>
    <r>
      <t xml:space="preserve">sektor publiczny </t>
    </r>
    <r>
      <rPr>
        <i/>
        <sz val="9"/>
        <color theme="1" tint="0.34998626667073579"/>
        <rFont val="Arial"/>
        <family val="2"/>
        <charset val="238"/>
      </rPr>
      <t xml:space="preserve">public sector </t>
    </r>
  </si>
  <si>
    <r>
      <t>sektor prywatny</t>
    </r>
    <r>
      <rPr>
        <sz val="9"/>
        <color indexed="63"/>
        <rFont val="Arial"/>
        <family val="2"/>
        <charset val="238"/>
      </rPr>
      <t xml:space="preserve">  </t>
    </r>
    <r>
      <rPr>
        <i/>
        <sz val="9"/>
        <color theme="1" tint="0.34998626667073579"/>
        <rFont val="Arial"/>
        <family val="2"/>
        <charset val="238"/>
      </rPr>
      <t xml:space="preserve">private sector </t>
    </r>
  </si>
  <si>
    <r>
      <t xml:space="preserve">Osoby fizyczne prowadzące działalność gospodarczą 
</t>
    </r>
    <r>
      <rPr>
        <i/>
        <sz val="9"/>
        <color theme="1" tint="0.34998626667073579"/>
        <rFont val="Arial"/>
        <family val="2"/>
        <charset val="238"/>
      </rPr>
      <t>Natural persons conducting 
economic         activity</t>
    </r>
  </si>
  <si>
    <r>
      <t>    w tym:     </t>
    </r>
    <r>
      <rPr>
        <sz val="9"/>
        <color theme="1" tint="0.34998626667073579"/>
        <rFont val="Arial"/>
        <family val="2"/>
        <charset val="238"/>
      </rPr>
      <t xml:space="preserve">     </t>
    </r>
    <r>
      <rPr>
        <i/>
        <sz val="9"/>
        <color indexed="63"/>
        <rFont val="Arial"/>
        <family val="2"/>
        <charset val="238"/>
      </rPr>
      <t xml:space="preserve">of which: </t>
    </r>
  </si>
  <si>
    <r>
      <t>                NATIONAL  ECONOMY  ENTITIES</t>
    </r>
    <r>
      <rPr>
        <i/>
        <vertAlign val="superscript"/>
        <sz val="10"/>
        <color theme="1" tint="0.34998626667073579"/>
        <rFont val="Arial"/>
        <family val="2"/>
        <charset val="238"/>
      </rPr>
      <t>ab</t>
    </r>
    <r>
      <rPr>
        <i/>
        <sz val="10"/>
        <color theme="1" tint="0.34998626667073579"/>
        <rFont val="Arial"/>
        <family val="2"/>
        <charset val="238"/>
      </rPr>
      <t xml:space="preserve">  IN  THE  REGON  REGISTER  BY  SECTIONS  (cont.)</t>
    </r>
  </si>
  <si>
    <r>
      <t xml:space="preserve">Ogółem       </t>
    </r>
    <r>
      <rPr>
        <sz val="9"/>
        <color indexed="63"/>
        <rFont val="Arial"/>
        <family val="2"/>
        <charset val="238"/>
      </rPr>
      <t xml:space="preserve">     </t>
    </r>
    <r>
      <rPr>
        <i/>
        <sz val="9"/>
        <color theme="1" tint="0.34998626667073579"/>
        <rFont val="Arial"/>
        <family val="2"/>
        <charset val="238"/>
      </rPr>
      <t>Grand total</t>
    </r>
    <r>
      <rPr>
        <i/>
        <sz val="9"/>
        <color indexed="63"/>
        <rFont val="Arial"/>
        <family val="2"/>
        <charset val="238"/>
      </rPr>
      <t xml:space="preserve"> </t>
    </r>
  </si>
  <si>
    <r>
      <t xml:space="preserve">razem              </t>
    </r>
    <r>
      <rPr>
        <sz val="9"/>
        <color indexed="63"/>
        <rFont val="Arial"/>
        <family val="2"/>
        <charset val="238"/>
      </rPr>
      <t xml:space="preserve">     </t>
    </r>
    <r>
      <rPr>
        <i/>
        <sz val="9"/>
        <color theme="1" tint="0.34998626667073579"/>
        <rFont val="Arial"/>
        <family val="2"/>
        <charset val="238"/>
      </rPr>
      <t xml:space="preserve">total </t>
    </r>
  </si>
  <si>
    <r>
      <t>sektor publiczny</t>
    </r>
    <r>
      <rPr>
        <sz val="9"/>
        <color indexed="63"/>
        <rFont val="Arial"/>
        <family val="2"/>
        <charset val="238"/>
      </rPr>
      <t xml:space="preserve"> </t>
    </r>
    <r>
      <rPr>
        <i/>
        <sz val="9"/>
        <color theme="1" tint="0.34998626667073579"/>
        <rFont val="Arial"/>
        <family val="2"/>
        <charset val="238"/>
      </rPr>
      <t xml:space="preserve">public sector </t>
    </r>
  </si>
  <si>
    <r>
      <t>sektor prywatny</t>
    </r>
    <r>
      <rPr>
        <sz val="9"/>
        <color indexed="63"/>
        <rFont val="Arial"/>
        <family val="2"/>
        <charset val="238"/>
      </rPr>
      <t xml:space="preserve"> </t>
    </r>
    <r>
      <rPr>
        <i/>
        <sz val="9"/>
        <color theme="1" tint="0.34998626667073579"/>
        <rFont val="Arial"/>
        <family val="2"/>
        <charset val="238"/>
      </rPr>
      <t>private sector</t>
    </r>
    <r>
      <rPr>
        <i/>
        <sz val="9"/>
        <color indexed="63"/>
        <rFont val="Arial"/>
        <family val="2"/>
        <charset val="238"/>
      </rPr>
      <t xml:space="preserve"> </t>
    </r>
  </si>
  <si>
    <r>
      <t>Osoby fizyczne prowadzące działalność gospodarczą</t>
    </r>
    <r>
      <rPr>
        <sz val="9"/>
        <color indexed="63"/>
        <rFont val="Arial"/>
        <family val="2"/>
        <charset val="238"/>
      </rPr>
      <t xml:space="preserve"> </t>
    </r>
    <r>
      <rPr>
        <i/>
        <sz val="9"/>
        <color theme="1" tint="0.34998626667073579"/>
        <rFont val="Arial"/>
        <family val="2"/>
        <charset val="238"/>
      </rPr>
      <t>Natural persons 
conducting economic         activity</t>
    </r>
  </si>
  <si>
    <r>
      <t>Accommodation and catering</t>
    </r>
    <r>
      <rPr>
        <i/>
        <vertAlign val="superscript"/>
        <sz val="9"/>
        <color theme="1" tint="0.34998626667073579"/>
        <rFont val="Arial"/>
        <family val="2"/>
        <charset val="238"/>
      </rPr>
      <t>∆</t>
    </r>
    <r>
      <rPr>
        <i/>
        <sz val="9"/>
        <color theme="1" tint="0.34998626667073579"/>
        <rFont val="Arial"/>
        <family val="2"/>
        <charset val="238"/>
      </rPr>
      <t xml:space="preserve"> </t>
    </r>
  </si>
  <si>
    <r>
      <t>                 NATIONAL  ECONOMY  ENTITIES</t>
    </r>
    <r>
      <rPr>
        <i/>
        <vertAlign val="superscript"/>
        <sz val="10"/>
        <color theme="1" tint="0.34998626667073579"/>
        <rFont val="Arial"/>
        <family val="2"/>
        <charset val="238"/>
      </rPr>
      <t>ab</t>
    </r>
    <r>
      <rPr>
        <i/>
        <sz val="10"/>
        <color theme="1" tint="0.34998626667073579"/>
        <rFont val="Arial"/>
        <family val="2"/>
        <charset val="238"/>
      </rPr>
      <t xml:space="preserve">  IN  THE  REGON  REGISTER  BY  LEGAL  STATUS </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</si>
  <si>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t>
    </r>
    <r>
      <rPr>
        <i/>
        <sz val="9"/>
        <color theme="1" tint="0.34998626667073579"/>
        <rFont val="Arial"/>
        <family val="2"/>
        <charset val="238"/>
      </rPr>
      <t xml:space="preserve"> corresponding period 
    of previous year = 100 </t>
    </r>
    <r>
      <rPr>
        <i/>
        <sz val="9"/>
        <color indexed="63"/>
        <rFont val="Arial"/>
        <family val="2"/>
        <charset val="238"/>
      </rPr>
      <t xml:space="preserve">       </t>
    </r>
    <r>
      <rPr>
        <i/>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previous period = 100</t>
    </r>
  </si>
  <si>
    <r>
      <t xml:space="preserve">                                                                        Przedsię-biorstwa państwowe </t>
    </r>
    <r>
      <rPr>
        <i/>
        <sz val="9"/>
        <color theme="1" tint="0.34998626667073579"/>
        <rFont val="Arial"/>
        <family val="2"/>
        <charset val="238"/>
      </rPr>
      <t>State          owned enterprises</t>
    </r>
    <r>
      <rPr>
        <sz val="9"/>
        <color theme="1" tint="0.34998626667073579"/>
        <rFont val="Arial"/>
        <family val="2"/>
        <charset val="238"/>
      </rPr>
      <t xml:space="preserve"> </t>
    </r>
  </si>
  <si>
    <r>
      <t>przemysł</t>
    </r>
    <r>
      <rPr>
        <i/>
        <vertAlign val="superscript"/>
        <sz val="9"/>
        <rFont val="Arial"/>
        <family val="2"/>
        <charset val="238"/>
      </rPr>
      <t>c</t>
    </r>
    <r>
      <rPr>
        <i/>
        <vertAlign val="superscript"/>
        <sz val="9"/>
        <color indexed="63"/>
        <rFont val="Arial"/>
        <family val="2"/>
        <charset val="238"/>
      </rPr>
      <t xml:space="preserve"> </t>
    </r>
    <r>
      <rPr>
        <i/>
        <sz val="9"/>
        <color theme="1" tint="0.34998626667073579"/>
        <rFont val="Arial"/>
        <family val="2"/>
        <charset val="238"/>
      </rPr>
      <t>industry</t>
    </r>
    <r>
      <rPr>
        <i/>
        <vertAlign val="superscript"/>
        <sz val="9"/>
        <color theme="1" tint="0.34998626667073579"/>
        <rFont val="Arial"/>
        <family val="2"/>
        <charset val="238"/>
      </rPr>
      <t xml:space="preserve">c </t>
    </r>
  </si>
  <si>
    <r>
      <t xml:space="preserve">budow-        nictwo </t>
    </r>
    <r>
      <rPr>
        <i/>
        <sz val="9"/>
        <color theme="1" tint="0.34998626667073579"/>
        <rFont val="Arial"/>
        <family val="2"/>
        <charset val="238"/>
      </rPr>
      <t xml:space="preserve">constru-          ction </t>
    </r>
  </si>
  <si>
    <r>
      <t>handel; naprawa pojazdów samocho-dowych</t>
    </r>
    <r>
      <rPr>
        <vertAlign val="superscript"/>
        <sz val="9"/>
        <rFont val="Arial"/>
        <family val="2"/>
        <charset val="238"/>
      </rPr>
      <t xml:space="preserve">∆ </t>
    </r>
    <r>
      <rPr>
        <i/>
        <sz val="9"/>
        <color theme="1" tint="0.34998626667073579"/>
        <rFont val="Arial"/>
        <family val="2"/>
        <charset val="238"/>
      </rPr>
      <t>trade;        repair of motor vehicles</t>
    </r>
    <r>
      <rPr>
        <vertAlign val="superscript"/>
        <sz val="9"/>
        <color theme="1" tint="0.34998626667073579"/>
        <rFont val="Arial"/>
        <family val="2"/>
        <charset val="238"/>
      </rPr>
      <t>∆</t>
    </r>
  </si>
  <si>
    <r>
      <t xml:space="preserve">transport       i gospo-darka maga-zynowa         </t>
    </r>
    <r>
      <rPr>
        <sz val="9"/>
        <color indexed="63"/>
        <rFont val="Arial"/>
        <family val="2"/>
        <charset val="238"/>
      </rPr>
      <t xml:space="preserve"> </t>
    </r>
    <r>
      <rPr>
        <i/>
        <sz val="9"/>
        <color theme="1" tint="0.34998626667073579"/>
        <rFont val="Arial"/>
        <family val="2"/>
        <charset val="238"/>
      </rPr>
      <t xml:space="preserve">transpor- tation and    storage </t>
    </r>
  </si>
  <si>
    <r>
      <t xml:space="preserve">                                                                                                                     Spół-         dzielnie </t>
    </r>
    <r>
      <rPr>
        <sz val="9"/>
        <color theme="1" tint="0.34998626667073579"/>
        <rFont val="Arial"/>
        <family val="2"/>
        <charset val="238"/>
      </rPr>
      <t> </t>
    </r>
    <r>
      <rPr>
        <i/>
        <sz val="9"/>
        <color theme="1" tint="0.34998626667073579"/>
        <rFont val="Arial"/>
        <family val="2"/>
        <charset val="238"/>
      </rPr>
      <t xml:space="preserve">Coope-      ratives </t>
    </r>
  </si>
  <si>
    <r>
      <t xml:space="preserve">rolnictwo, leśnictwo, łowiectwo          i rybactwo </t>
    </r>
    <r>
      <rPr>
        <i/>
        <sz val="9"/>
        <color theme="1" tint="0.34998626667073579"/>
        <rFont val="Arial"/>
        <family val="2"/>
        <charset val="238"/>
      </rPr>
      <t>agriculture, forestry       and         fishing</t>
    </r>
  </si>
  <si>
    <r>
      <t>przemysł</t>
    </r>
    <r>
      <rPr>
        <i/>
        <vertAlign val="superscript"/>
        <sz val="9"/>
        <rFont val="Arial"/>
        <family val="2"/>
        <charset val="238"/>
      </rPr>
      <t xml:space="preserve">c </t>
    </r>
    <r>
      <rPr>
        <i/>
        <sz val="9"/>
        <color theme="1" tint="0.34998626667073579"/>
        <rFont val="Arial"/>
        <family val="2"/>
        <charset val="238"/>
      </rPr>
      <t>industry</t>
    </r>
    <r>
      <rPr>
        <i/>
        <vertAlign val="superscript"/>
        <sz val="9"/>
        <color theme="1" tint="0.34998626667073579"/>
        <rFont val="Arial"/>
        <family val="2"/>
        <charset val="238"/>
      </rPr>
      <t xml:space="preserve">c </t>
    </r>
  </si>
  <si>
    <r>
      <t>budownictwo</t>
    </r>
    <r>
      <rPr>
        <sz val="9"/>
        <color indexed="63"/>
        <rFont val="Arial"/>
        <family val="2"/>
        <charset val="238"/>
      </rPr>
      <t xml:space="preserve"> </t>
    </r>
    <r>
      <rPr>
        <i/>
        <sz val="9"/>
        <color theme="1" tint="0.34998626667073579"/>
        <rFont val="Arial"/>
        <family val="2"/>
        <charset val="238"/>
      </rPr>
      <t>construction</t>
    </r>
    <r>
      <rPr>
        <i/>
        <sz val="9"/>
        <color indexed="63"/>
        <rFont val="Arial"/>
        <family val="2"/>
        <charset val="238"/>
      </rPr>
      <t xml:space="preserve"> </t>
    </r>
  </si>
  <si>
    <r>
      <t>handel; naprawa pojazdów samocho-dowych</t>
    </r>
    <r>
      <rPr>
        <vertAlign val="superscript"/>
        <sz val="9"/>
        <rFont val="Arial"/>
        <family val="2"/>
        <charset val="238"/>
      </rPr>
      <t xml:space="preserve">∆ </t>
    </r>
    <r>
      <rPr>
        <vertAlign val="superscript"/>
        <sz val="9"/>
        <color indexed="63"/>
        <rFont val="Arial"/>
        <family val="2"/>
        <charset val="238"/>
      </rPr>
      <t xml:space="preserve"> </t>
    </r>
    <r>
      <rPr>
        <i/>
        <sz val="9"/>
        <color theme="1" tint="0.34998626667073579"/>
        <rFont val="Arial"/>
        <family val="2"/>
        <charset val="238"/>
      </rPr>
      <t>trade;       repair 
of motor vehicles</t>
    </r>
    <r>
      <rPr>
        <i/>
        <vertAlign val="superscript"/>
        <sz val="9"/>
        <color theme="1" tint="0.34998626667073579"/>
        <rFont val="Arial"/>
        <family val="2"/>
        <charset val="238"/>
      </rPr>
      <t>∆</t>
    </r>
  </si>
  <si>
    <r>
      <t>obsługa  
rynku 
nierucho-
mości</t>
    </r>
    <r>
      <rPr>
        <vertAlign val="superscript"/>
        <sz val="9"/>
        <rFont val="Arial"/>
        <family val="2"/>
        <charset val="238"/>
      </rPr>
      <t xml:space="preserve">∆ 
</t>
    </r>
    <r>
      <rPr>
        <i/>
        <sz val="9"/>
        <color theme="1" tint="0.34998626667073579"/>
        <rFont val="Arial"/>
        <family val="2"/>
        <charset val="238"/>
      </rPr>
      <t xml:space="preserve">real
estate 
activities </t>
    </r>
  </si>
  <si>
    <r>
      <t>                 NATIONAL  ECONOMY  ENTITIES</t>
    </r>
    <r>
      <rPr>
        <i/>
        <vertAlign val="superscript"/>
        <sz val="10"/>
        <color theme="1" tint="0.34998626667073579"/>
        <rFont val="Arial"/>
        <family val="2"/>
        <charset val="238"/>
      </rPr>
      <t>ab</t>
    </r>
    <r>
      <rPr>
        <i/>
        <sz val="10"/>
        <color theme="1" tint="0.34998626667073579"/>
        <rFont val="Arial"/>
        <family val="2"/>
        <charset val="238"/>
      </rPr>
      <t xml:space="preserve">  IN  THE  REGON  REGISTER  BY  LEGAL  STATUS  (cont.)</t>
    </r>
  </si>
  <si>
    <r>
      <t xml:space="preserve">Spółki handlowe                                                                                                                                                                                                                                       </t>
    </r>
    <r>
      <rPr>
        <sz val="9"/>
        <color indexed="63"/>
        <rFont val="Arial"/>
        <family val="2"/>
        <charset val="238"/>
      </rPr>
      <t xml:space="preserve">  </t>
    </r>
    <r>
      <rPr>
        <i/>
        <sz val="9"/>
        <color theme="1" tint="0.34998626667073579"/>
        <rFont val="Arial"/>
        <family val="2"/>
        <charset val="238"/>
      </rPr>
      <t xml:space="preserve">Commercial companies </t>
    </r>
  </si>
  <si>
    <r>
      <t>OKRESY</t>
    </r>
    <r>
      <rPr>
        <sz val="9"/>
        <color theme="1" tint="0.34998626667073579"/>
        <rFont val="Arial"/>
        <family val="2"/>
        <charset val="238"/>
      </rPr>
      <t xml:space="preserve">
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 xml:space="preserve">  </t>
    </r>
    <r>
      <rPr>
        <i/>
        <sz val="9"/>
        <color indexed="63"/>
        <rFont val="Arial"/>
        <family val="2"/>
        <charset val="238"/>
      </rPr>
      <t xml:space="preserve">corresponding period 
    of previous year = 100 </t>
    </r>
    <r>
      <rPr>
        <sz val="9"/>
        <rFont val="Arial"/>
        <family val="2"/>
        <charset val="238"/>
      </rPr>
      <t xml:space="preserve">        </t>
    </r>
    <r>
      <rPr>
        <b/>
        <sz val="9"/>
        <rFont val="Arial"/>
        <family val="2"/>
        <charset val="238"/>
      </rPr>
      <t>B</t>
    </r>
    <r>
      <rPr>
        <sz val="9"/>
        <rFont val="Arial"/>
        <family val="2"/>
        <charset val="238"/>
      </rPr>
      <t xml:space="preserve"> – okres poprzedni = 100
  </t>
    </r>
    <r>
      <rPr>
        <i/>
        <sz val="9"/>
        <color indexed="63"/>
        <rFont val="Arial"/>
        <family val="2"/>
        <charset val="238"/>
      </rPr>
      <t xml:space="preserve">  </t>
    </r>
    <r>
      <rPr>
        <i/>
        <sz val="9"/>
        <color theme="1" tint="0.34998626667073579"/>
        <rFont val="Arial"/>
        <family val="2"/>
        <charset val="238"/>
      </rPr>
      <t>previous period = 100</t>
    </r>
  </si>
  <si>
    <r>
      <t xml:space="preserve">ogółem </t>
    </r>
    <r>
      <rPr>
        <i/>
        <sz val="9"/>
        <color theme="1" tint="0.34998626667073579"/>
        <rFont val="Arial"/>
        <family val="2"/>
        <charset val="238"/>
      </rPr>
      <t xml:space="preserve">grand        total </t>
    </r>
  </si>
  <si>
    <r>
      <t xml:space="preserve">                        z udziałem kapitału zagra-nicznego       </t>
    </r>
    <r>
      <rPr>
        <sz val="9"/>
        <color indexed="63"/>
        <rFont val="Arial"/>
        <family val="2"/>
        <charset val="238"/>
      </rPr>
      <t xml:space="preserve">  </t>
    </r>
    <r>
      <rPr>
        <i/>
        <sz val="9"/>
        <color theme="1" tint="0.34998626667073579"/>
        <rFont val="Arial"/>
        <family val="2"/>
        <charset val="238"/>
      </rPr>
      <t xml:space="preserve">with         foreign capital partici- pation </t>
    </r>
  </si>
  <si>
    <r>
      <t>przemysł</t>
    </r>
    <r>
      <rPr>
        <i/>
        <vertAlign val="superscript"/>
        <sz val="9"/>
        <rFont val="Arial"/>
        <family val="2"/>
        <charset val="238"/>
      </rPr>
      <t xml:space="preserve">c </t>
    </r>
    <r>
      <rPr>
        <i/>
        <sz val="9"/>
        <color theme="1" tint="0.34998626667073579"/>
        <rFont val="Arial"/>
        <family val="2"/>
        <charset val="238"/>
      </rPr>
      <t>industry</t>
    </r>
    <r>
      <rPr>
        <i/>
        <vertAlign val="superscript"/>
        <sz val="9"/>
        <color theme="1" tint="0.34998626667073579"/>
        <rFont val="Arial"/>
        <family val="2"/>
        <charset val="238"/>
      </rPr>
      <t>c</t>
    </r>
    <r>
      <rPr>
        <i/>
        <sz val="9"/>
        <color theme="1" tint="0.34998626667073579"/>
        <rFont val="Arial"/>
        <family val="2"/>
        <charset val="238"/>
      </rPr>
      <t xml:space="preserve"> </t>
    </r>
    <r>
      <rPr>
        <i/>
        <vertAlign val="superscript"/>
        <sz val="9"/>
        <color theme="1" tint="0.34998626667073579"/>
        <rFont val="Arial"/>
        <family val="2"/>
        <charset val="238"/>
      </rPr>
      <t xml:space="preserve"> </t>
    </r>
  </si>
  <si>
    <r>
      <t>budow- nictwo</t>
    </r>
    <r>
      <rPr>
        <sz val="9"/>
        <color indexed="63"/>
        <rFont val="Arial"/>
        <family val="2"/>
        <charset val="238"/>
      </rPr>
      <t xml:space="preserve">  </t>
    </r>
    <r>
      <rPr>
        <i/>
        <sz val="9"/>
        <color theme="1" tint="0.34998626667073579"/>
        <rFont val="Arial"/>
        <family val="2"/>
        <charset val="238"/>
      </rPr>
      <t xml:space="preserve">constru-    ction </t>
    </r>
  </si>
  <si>
    <r>
      <t xml:space="preserve">z ogółem – spółki                                                                                                                                                                                             </t>
    </r>
    <r>
      <rPr>
        <sz val="9"/>
        <color indexed="63"/>
        <rFont val="Arial"/>
        <family val="2"/>
        <charset val="238"/>
      </rPr>
      <t xml:space="preserve">   </t>
    </r>
    <r>
      <rPr>
        <sz val="9"/>
        <color theme="1" tint="0.34998626667073579"/>
        <rFont val="Arial"/>
        <family val="2"/>
        <charset val="238"/>
      </rPr>
      <t> </t>
    </r>
    <r>
      <rPr>
        <i/>
        <sz val="9"/>
        <color theme="1" tint="0.34998626667073579"/>
        <rFont val="Arial"/>
        <family val="2"/>
        <charset val="238"/>
      </rPr>
      <t xml:space="preserve"> of grand total – companies </t>
    </r>
  </si>
  <si>
    <r>
      <t>handel; naprawa pojazdów samocho-dowych</t>
    </r>
    <r>
      <rPr>
        <vertAlign val="superscript"/>
        <sz val="9"/>
        <rFont val="Arial"/>
        <family val="2"/>
        <charset val="238"/>
      </rPr>
      <t>∆</t>
    </r>
    <r>
      <rPr>
        <vertAlign val="superscript"/>
        <sz val="9"/>
        <color indexed="63"/>
        <rFont val="Arial"/>
        <family val="2"/>
        <charset val="238"/>
      </rPr>
      <t xml:space="preserve"> </t>
    </r>
    <r>
      <rPr>
        <i/>
        <sz val="9"/>
        <color indexed="63"/>
        <rFont val="Arial"/>
        <family val="2"/>
        <charset val="238"/>
      </rPr>
      <t xml:space="preserve">trade;        </t>
    </r>
    <r>
      <rPr>
        <i/>
        <sz val="9"/>
        <color theme="1" tint="0.34998626667073579"/>
        <rFont val="Arial"/>
        <family val="2"/>
        <charset val="238"/>
      </rPr>
      <t>repair of motor vehicles</t>
    </r>
    <r>
      <rPr>
        <i/>
        <vertAlign val="superscript"/>
        <sz val="9"/>
        <color theme="1" tint="0.34998626667073579"/>
        <rFont val="Arial"/>
        <family val="2"/>
        <charset val="238"/>
      </rPr>
      <t>∆</t>
    </r>
  </si>
  <si>
    <r>
      <t>obsługa rynku              nierucho-mości</t>
    </r>
    <r>
      <rPr>
        <vertAlign val="superscript"/>
        <sz val="9"/>
        <rFont val="Arial"/>
        <family val="2"/>
        <charset val="238"/>
      </rPr>
      <t>∆</t>
    </r>
    <r>
      <rPr>
        <sz val="9"/>
        <rFont val="Arial"/>
        <family val="2"/>
        <charset val="238"/>
      </rPr>
      <t xml:space="preserve">        </t>
    </r>
    <r>
      <rPr>
        <sz val="9"/>
        <color indexed="63"/>
        <rFont val="Arial"/>
        <family val="2"/>
        <charset val="238"/>
      </rPr>
      <t xml:space="preserve"> </t>
    </r>
    <r>
      <rPr>
        <i/>
        <sz val="9"/>
        <color theme="1" tint="0.34998626667073579"/>
        <rFont val="Arial"/>
        <family val="2"/>
        <charset val="238"/>
      </rPr>
      <t>real     estate, activities</t>
    </r>
    <r>
      <rPr>
        <sz val="9"/>
        <color theme="1" tint="0.34998626667073579"/>
        <rFont val="Arial"/>
        <family val="2"/>
        <charset val="238"/>
      </rPr>
      <t xml:space="preserve"> </t>
    </r>
  </si>
  <si>
    <r>
      <t xml:space="preserve">  akcyjne                                                     </t>
    </r>
    <r>
      <rPr>
        <sz val="9"/>
        <color indexed="63"/>
        <rFont val="Arial"/>
        <family val="2"/>
        <charset val="238"/>
      </rPr>
      <t xml:space="preserve"> </t>
    </r>
    <r>
      <rPr>
        <i/>
        <sz val="9"/>
        <color indexed="63"/>
        <rFont val="Arial"/>
        <family val="2"/>
        <charset val="238"/>
      </rPr>
      <t> </t>
    </r>
    <r>
      <rPr>
        <i/>
        <sz val="9"/>
        <color theme="1" tint="0.34998626667073579"/>
        <rFont val="Arial"/>
        <family val="2"/>
        <charset val="238"/>
      </rPr>
      <t xml:space="preserve">join-stock </t>
    </r>
  </si>
  <si>
    <r>
      <t xml:space="preserve">jedno-osobowe Skarbu Państwa              </t>
    </r>
    <r>
      <rPr>
        <i/>
        <sz val="9"/>
        <color theme="1" tint="0.34998626667073579"/>
        <rFont val="Arial"/>
        <family val="2"/>
        <charset val="238"/>
      </rPr>
      <t xml:space="preserve">sole-share holder           of State Treasury </t>
    </r>
  </si>
  <si>
    <r>
      <t xml:space="preserve">z udziałem kapitału zagra-nicznego           </t>
    </r>
    <r>
      <rPr>
        <i/>
        <sz val="9"/>
        <color theme="1" tint="0.34998626667073579"/>
        <rFont val="Arial"/>
        <family val="2"/>
        <charset val="238"/>
      </rPr>
      <t xml:space="preserve">with         foreign capital participa-   tion </t>
    </r>
  </si>
  <si>
    <r>
      <t>z ogra-      niczoną odpo-      wiedzial-     nością   </t>
    </r>
    <r>
      <rPr>
        <i/>
        <sz val="9"/>
        <color theme="1" tint="0.34998626667073579"/>
        <rFont val="Arial"/>
        <family val="2"/>
        <charset val="238"/>
      </rPr>
      <t xml:space="preserve"> limited liability </t>
    </r>
  </si>
  <si>
    <r>
      <t xml:space="preserve">jedno-osobowe Skarbu Państwa  </t>
    </r>
    <r>
      <rPr>
        <i/>
        <sz val="9"/>
        <color theme="1" tint="0.34998626667073579"/>
        <rFont val="Arial"/>
        <family val="2"/>
        <charset val="238"/>
      </rPr>
      <t xml:space="preserve">sole-share holder of State Treasury </t>
    </r>
  </si>
  <si>
    <r>
      <t xml:space="preserve">z udziałem kapitału zagra-nicznego </t>
    </r>
    <r>
      <rPr>
        <i/>
        <sz val="9"/>
        <color theme="1" tint="0.34998626667073579"/>
        <rFont val="Arial"/>
        <family val="2"/>
        <charset val="238"/>
      </rPr>
      <t xml:space="preserve">with          foreign capital parti-cipation </t>
    </r>
  </si>
  <si>
    <r>
      <t xml:space="preserve">Osoby fizyczne prowa-       dzące działal-      ność         gospo-     darczą </t>
    </r>
    <r>
      <rPr>
        <i/>
        <sz val="9"/>
        <color theme="1" tint="0.34998626667073579"/>
        <rFont val="Arial"/>
        <family val="2"/>
        <charset val="238"/>
      </rPr>
      <t>Natural persons con-           ducting economic activity</t>
    </r>
    <r>
      <rPr>
        <i/>
        <sz val="9"/>
        <color indexed="63"/>
        <rFont val="Arial"/>
        <family val="2"/>
        <charset val="238"/>
      </rPr>
      <t xml:space="preserve"> </t>
    </r>
  </si>
  <si>
    <r>
      <t xml:space="preserve">WYSZCZEGÓLNIENIE               </t>
    </r>
    <r>
      <rPr>
        <sz val="9"/>
        <color indexed="63"/>
        <rFont val="Arial"/>
        <family val="2"/>
        <charset val="238"/>
      </rPr>
      <t xml:space="preserve">   </t>
    </r>
    <r>
      <rPr>
        <i/>
        <sz val="9"/>
        <color theme="1" tint="0.34998626667073579"/>
        <rFont val="Arial"/>
        <family val="2"/>
        <charset val="238"/>
      </rPr>
      <t>SPECIFICATION</t>
    </r>
    <r>
      <rPr>
        <i/>
        <sz val="9"/>
        <color indexed="63"/>
        <rFont val="Arial"/>
        <family val="2"/>
        <charset val="238"/>
      </rPr>
      <t xml:space="preserve"> </t>
    </r>
  </si>
  <si>
    <r>
      <t xml:space="preserve">Urodzenia żywe              </t>
    </r>
    <r>
      <rPr>
        <sz val="9"/>
        <color indexed="63"/>
        <rFont val="Arial"/>
        <family val="2"/>
        <charset val="238"/>
      </rPr>
      <t xml:space="preserve"> </t>
    </r>
    <r>
      <rPr>
        <i/>
        <sz val="9"/>
        <color theme="1" tint="0.34998626667073579"/>
        <rFont val="Arial"/>
        <family val="2"/>
        <charset val="238"/>
      </rPr>
      <t>Live birth</t>
    </r>
    <r>
      <rPr>
        <sz val="9"/>
        <color theme="1" tint="0.34998626667073579"/>
        <rFont val="Arial"/>
        <family val="2"/>
        <charset val="238"/>
      </rPr>
      <t xml:space="preserve"> </t>
    </r>
  </si>
  <si>
    <r>
      <t xml:space="preserve">Zgony                      </t>
    </r>
    <r>
      <rPr>
        <sz val="9"/>
        <color indexed="63"/>
        <rFont val="Arial"/>
        <family val="2"/>
        <charset val="238"/>
      </rPr>
      <t xml:space="preserve">       </t>
    </r>
    <r>
      <rPr>
        <i/>
        <sz val="9"/>
        <color theme="1" tint="0.34998626667073579"/>
        <rFont val="Arial"/>
        <family val="2"/>
        <charset val="238"/>
      </rPr>
      <t xml:space="preserve">Deaths </t>
    </r>
  </si>
  <si>
    <r>
      <t>niemowląt</t>
    </r>
    <r>
      <rPr>
        <vertAlign val="superscript"/>
        <sz val="9"/>
        <rFont val="Arial"/>
        <family val="2"/>
        <charset val="238"/>
      </rPr>
      <t xml:space="preserve">c </t>
    </r>
    <r>
      <rPr>
        <sz val="9"/>
        <rFont val="Arial"/>
        <family val="2"/>
        <charset val="238"/>
      </rPr>
      <t xml:space="preserve">    </t>
    </r>
    <r>
      <rPr>
        <sz val="9"/>
        <color indexed="63"/>
        <rFont val="Arial"/>
        <family val="2"/>
        <charset val="238"/>
      </rPr>
      <t xml:space="preserve"> </t>
    </r>
    <r>
      <rPr>
        <i/>
        <sz val="9"/>
        <color theme="1" tint="0.34998626667073579"/>
        <rFont val="Arial"/>
        <family val="2"/>
        <charset val="238"/>
      </rPr>
      <t>infants</t>
    </r>
    <r>
      <rPr>
        <i/>
        <vertAlign val="superscript"/>
        <sz val="9"/>
        <color theme="1" tint="0.34998626667073579"/>
        <rFont val="Arial"/>
        <family val="2"/>
        <charset val="238"/>
      </rPr>
      <t xml:space="preserve">c </t>
    </r>
  </si>
  <si>
    <r>
      <t xml:space="preserve">w liczbach bezwzględnych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in absolute numbers</t>
    </r>
  </si>
  <si>
    <r>
      <t>Przyrost naturalny</t>
    </r>
    <r>
      <rPr>
        <i/>
        <vertAlign val="superscript"/>
        <sz val="9"/>
        <rFont val="Arial"/>
        <family val="2"/>
        <charset val="238"/>
      </rPr>
      <t>b</t>
    </r>
    <r>
      <rPr>
        <sz val="9"/>
        <rFont val="Arial"/>
        <family val="2"/>
        <charset val="238"/>
      </rPr>
      <t xml:space="preserve"> 
</t>
    </r>
    <r>
      <rPr>
        <i/>
        <sz val="9"/>
        <color theme="1" tint="0.34998626667073579"/>
        <rFont val="Arial"/>
        <family val="2"/>
        <charset val="238"/>
      </rPr>
      <t>Natural increase</t>
    </r>
    <r>
      <rPr>
        <i/>
        <vertAlign val="superscript"/>
        <sz val="9"/>
        <color theme="1" tint="0.34998626667073579"/>
        <rFont val="Arial"/>
        <family val="2"/>
        <charset val="238"/>
      </rPr>
      <t>b</t>
    </r>
    <r>
      <rPr>
        <i/>
        <sz val="9"/>
        <color theme="1" tint="0.34998626667073579"/>
        <rFont val="Arial"/>
        <family val="2"/>
        <charset val="238"/>
      </rPr>
      <t xml:space="preserve"> </t>
    </r>
  </si>
  <si>
    <r>
      <t xml:space="preserve">Małżeństwa </t>
    </r>
    <r>
      <rPr>
        <i/>
        <sz val="9"/>
        <color theme="1" tint="0.34998626667073579"/>
        <rFont val="Arial"/>
        <family val="2"/>
        <charset val="238"/>
      </rPr>
      <t>Marriages</t>
    </r>
  </si>
  <si>
    <r>
      <t xml:space="preserve">Urodzenia żywe           </t>
    </r>
    <r>
      <rPr>
        <sz val="9"/>
        <color theme="1" tint="0.34998626667073579"/>
        <rFont val="Arial"/>
        <family val="2"/>
        <charset val="238"/>
      </rPr>
      <t xml:space="preserve"> </t>
    </r>
    <r>
      <rPr>
        <i/>
        <sz val="9"/>
        <color theme="1" tint="0.34998626667073579"/>
        <rFont val="Arial"/>
        <family val="2"/>
        <charset val="238"/>
      </rPr>
      <t xml:space="preserve">Live birth </t>
    </r>
  </si>
  <si>
    <r>
      <t xml:space="preserve">Zgony                           </t>
    </r>
    <r>
      <rPr>
        <sz val="9"/>
        <color theme="1" tint="0.34998626667073579"/>
        <rFont val="Arial"/>
        <family val="2"/>
        <charset val="238"/>
      </rPr>
      <t xml:space="preserve">  </t>
    </r>
    <r>
      <rPr>
        <i/>
        <sz val="9"/>
        <color indexed="63"/>
        <rFont val="Arial"/>
        <family val="2"/>
        <charset val="238"/>
      </rPr>
      <t xml:space="preserve">Deaths </t>
    </r>
  </si>
  <si>
    <r>
      <t>niemowląt</t>
    </r>
    <r>
      <rPr>
        <i/>
        <vertAlign val="superscript"/>
        <sz val="9"/>
        <rFont val="Arial"/>
        <family val="2"/>
        <charset val="238"/>
      </rPr>
      <t>cd</t>
    </r>
    <r>
      <rPr>
        <sz val="9"/>
        <rFont val="Arial"/>
        <family val="2"/>
        <charset val="238"/>
      </rPr>
      <t xml:space="preserve">        </t>
    </r>
    <r>
      <rPr>
        <sz val="9"/>
        <color indexed="63"/>
        <rFont val="Arial"/>
        <family val="2"/>
        <charset val="238"/>
      </rPr>
      <t xml:space="preserve">  </t>
    </r>
    <r>
      <rPr>
        <i/>
        <sz val="9"/>
        <color theme="1" tint="0.34998626667073579"/>
        <rFont val="Arial"/>
        <family val="2"/>
        <charset val="238"/>
      </rPr>
      <t>infants</t>
    </r>
    <r>
      <rPr>
        <i/>
        <vertAlign val="superscript"/>
        <sz val="9"/>
        <color theme="1" tint="0.34998626667073579"/>
        <rFont val="Arial"/>
        <family val="2"/>
        <charset val="238"/>
      </rPr>
      <t>cd</t>
    </r>
    <r>
      <rPr>
        <i/>
        <sz val="9"/>
        <color theme="1" tint="0.34998626667073579"/>
        <rFont val="Arial"/>
        <family val="2"/>
        <charset val="238"/>
      </rPr>
      <t xml:space="preserve"> </t>
    </r>
  </si>
  <si>
    <r>
      <t>na 1000 ludności   </t>
    </r>
    <r>
      <rPr>
        <i/>
        <sz val="9"/>
        <rFont val="Arial"/>
        <family val="2"/>
        <charset val="238"/>
      </rPr>
      <t>  </t>
    </r>
    <r>
      <rPr>
        <i/>
        <sz val="9"/>
        <color theme="1" tint="0.34998626667073579"/>
        <rFont val="Arial"/>
        <family val="2"/>
        <charset val="238"/>
      </rPr>
      <t xml:space="preserve">per 1000 population </t>
    </r>
  </si>
  <si>
    <r>
      <t>Przyrost naturalny</t>
    </r>
    <r>
      <rPr>
        <vertAlign val="superscript"/>
        <sz val="9"/>
        <rFont val="Arial"/>
        <family val="2"/>
        <charset val="238"/>
      </rPr>
      <t>b</t>
    </r>
    <r>
      <rPr>
        <sz val="9"/>
        <rFont val="Arial"/>
        <family val="2"/>
        <charset val="238"/>
      </rPr>
      <t xml:space="preserve"> 
</t>
    </r>
    <r>
      <rPr>
        <i/>
        <sz val="9"/>
        <color theme="1" tint="0.34998626667073579"/>
        <rFont val="Arial"/>
        <family val="2"/>
        <charset val="238"/>
      </rPr>
      <t>Natural increase</t>
    </r>
    <r>
      <rPr>
        <i/>
        <vertAlign val="superscript"/>
        <sz val="9"/>
        <color theme="1" tint="0.34998626667073579"/>
        <rFont val="Arial"/>
        <family val="2"/>
        <charset val="238"/>
      </rPr>
      <t xml:space="preserve">b </t>
    </r>
  </si>
  <si>
    <r>
      <rPr>
        <b/>
        <sz val="9"/>
        <rFont val="Arial"/>
        <family val="2"/>
        <charset val="238"/>
      </rPr>
      <t xml:space="preserve">Podregiony: </t>
    </r>
    <r>
      <rPr>
        <b/>
        <i/>
        <sz val="9"/>
        <rFont val="Arial"/>
        <family val="2"/>
        <charset val="238"/>
      </rPr>
      <t> </t>
    </r>
    <r>
      <rPr>
        <b/>
        <i/>
        <sz val="9"/>
        <color theme="1" tint="0.34998626667073579"/>
        <rFont val="Arial"/>
        <family val="2"/>
        <charset val="238"/>
      </rPr>
      <t> </t>
    </r>
    <r>
      <rPr>
        <i/>
        <sz val="9"/>
        <color theme="1" tint="0.34998626667073579"/>
        <rFont val="Arial"/>
        <family val="2"/>
        <charset val="238"/>
      </rPr>
      <t xml:space="preserve">Subregions: </t>
    </r>
  </si>
  <si>
    <r>
      <t>    powiaty:   </t>
    </r>
    <r>
      <rPr>
        <i/>
        <sz val="9"/>
        <color theme="1" tint="0.34998626667073579"/>
        <rFont val="Arial"/>
        <family val="2"/>
        <charset val="238"/>
      </rPr>
      <t xml:space="preserve">powiats: </t>
    </r>
  </si>
  <si>
    <r>
      <t xml:space="preserve">    powiaty: </t>
    </r>
    <r>
      <rPr>
        <b/>
        <sz val="9"/>
        <color theme="1" tint="0.34998626667073579"/>
        <rFont val="Arial"/>
        <family val="2"/>
        <charset val="238"/>
      </rPr>
      <t>  </t>
    </r>
    <r>
      <rPr>
        <i/>
        <sz val="9"/>
        <color theme="1" tint="0.34998626667073579"/>
        <rFont val="Arial"/>
        <family val="2"/>
        <charset val="238"/>
      </rPr>
      <t xml:space="preserve">powiats: </t>
    </r>
  </si>
  <si>
    <r>
      <t xml:space="preserve">    powiaty: </t>
    </r>
    <r>
      <rPr>
        <b/>
        <sz val="9"/>
        <color indexed="63"/>
        <rFont val="Arial"/>
        <family val="2"/>
        <charset val="238"/>
      </rPr>
      <t>  </t>
    </r>
    <r>
      <rPr>
        <i/>
        <sz val="9"/>
        <color theme="1" tint="0.34998626667073579"/>
        <rFont val="Arial"/>
        <family val="2"/>
        <charset val="238"/>
      </rPr>
      <t xml:space="preserve">powiats: </t>
    </r>
  </si>
  <si>
    <r>
      <t>    powiaty:  </t>
    </r>
    <r>
      <rPr>
        <b/>
        <i/>
        <sz val="9"/>
        <color theme="1" tint="0.34998626667073579"/>
        <rFont val="Arial"/>
        <family val="2"/>
        <charset val="238"/>
      </rPr>
      <t> </t>
    </r>
    <r>
      <rPr>
        <i/>
        <sz val="9"/>
        <color theme="1" tint="0.34998626667073579"/>
        <rFont val="Arial"/>
        <family val="2"/>
        <charset val="238"/>
      </rPr>
      <t xml:space="preserve">powiats: </t>
    </r>
  </si>
  <si>
    <r>
      <t xml:space="preserve">Bezrobotni zarejestrowani      </t>
    </r>
    <r>
      <rPr>
        <sz val="9"/>
        <color theme="1" tint="0.34998626667073579"/>
        <rFont val="Arial"/>
        <family val="2"/>
        <charset val="238"/>
      </rPr>
      <t xml:space="preserve">    </t>
    </r>
    <r>
      <rPr>
        <i/>
        <sz val="9"/>
        <color theme="1" tint="0.34998626667073579"/>
        <rFont val="Arial"/>
        <family val="2"/>
        <charset val="238"/>
      </rPr>
      <t xml:space="preserve">Registered unemployed persons </t>
    </r>
  </si>
  <si>
    <r>
      <t xml:space="preserve">z liczby ogółem       </t>
    </r>
    <r>
      <rPr>
        <sz val="9"/>
        <color theme="1" tint="0.34998626667073579"/>
        <rFont val="Arial"/>
        <family val="2"/>
        <charset val="238"/>
      </rPr>
      <t xml:space="preserve">   </t>
    </r>
    <r>
      <rPr>
        <i/>
        <sz val="9"/>
        <color theme="1" tint="0.34998626667073579"/>
        <rFont val="Arial"/>
        <family val="2"/>
        <charset val="238"/>
      </rPr>
      <t xml:space="preserve">of grand total number </t>
    </r>
  </si>
  <si>
    <r>
      <t xml:space="preserve">ogółem
</t>
    </r>
    <r>
      <rPr>
        <i/>
        <sz val="9"/>
        <color theme="1" tint="0.34998626667073579"/>
        <rFont val="Arial"/>
        <family val="2"/>
        <charset val="238"/>
      </rPr>
      <t xml:space="preserve">grand total </t>
    </r>
  </si>
  <si>
    <r>
      <t xml:space="preserve">kobiety
</t>
    </r>
    <r>
      <rPr>
        <i/>
        <sz val="9"/>
        <color theme="1" tint="0.34998626667073579"/>
        <rFont val="Arial"/>
        <family val="2"/>
        <charset val="238"/>
      </rPr>
      <t xml:space="preserve">females </t>
    </r>
  </si>
  <si>
    <r>
      <t xml:space="preserve">bez prawa do zasiłku 
</t>
    </r>
    <r>
      <rPr>
        <i/>
        <sz val="9"/>
        <color theme="1" tint="0.34998626667073579"/>
        <rFont val="Arial"/>
        <family val="2"/>
        <charset val="238"/>
      </rPr>
      <t xml:space="preserve">without benefit           rights </t>
    </r>
  </si>
  <si>
    <r>
      <t xml:space="preserve">dotychczas niepracujący </t>
    </r>
    <r>
      <rPr>
        <i/>
        <sz val="9"/>
        <color theme="1" tint="0.34998626667073579"/>
        <rFont val="Arial"/>
        <family val="2"/>
        <charset val="238"/>
      </rPr>
      <t xml:space="preserve">previously not employed </t>
    </r>
  </si>
  <si>
    <r>
      <t>absolwenci</t>
    </r>
    <r>
      <rPr>
        <i/>
        <vertAlign val="superscript"/>
        <sz val="9"/>
        <rFont val="Arial"/>
        <family val="2"/>
        <charset val="238"/>
      </rPr>
      <t>a</t>
    </r>
    <r>
      <rPr>
        <sz val="9"/>
        <rFont val="Arial"/>
        <family val="2"/>
        <charset val="238"/>
      </rPr>
      <t xml:space="preserve"> </t>
    </r>
    <r>
      <rPr>
        <i/>
        <sz val="9"/>
        <color theme="1" tint="0.34998626667073579"/>
        <rFont val="Arial"/>
        <family val="2"/>
        <charset val="238"/>
      </rPr>
      <t>graduates</t>
    </r>
    <r>
      <rPr>
        <i/>
        <vertAlign val="superscript"/>
        <sz val="9"/>
        <color theme="1" tint="0.34998626667073579"/>
        <rFont val="Arial"/>
        <family val="2"/>
        <charset val="238"/>
      </rPr>
      <t>a</t>
    </r>
  </si>
  <si>
    <r>
      <t>Oferty pracy</t>
    </r>
    <r>
      <rPr>
        <i/>
        <vertAlign val="superscript"/>
        <sz val="9"/>
        <rFont val="Arial"/>
        <family val="2"/>
        <charset val="238"/>
      </rPr>
      <t xml:space="preserve">a  </t>
    </r>
    <r>
      <rPr>
        <i/>
        <vertAlign val="superscript"/>
        <sz val="9"/>
        <rFont val="Times New Roman"/>
        <family val="1"/>
        <charset val="238"/>
      </rPr>
      <t xml:space="preserve"> </t>
    </r>
    <r>
      <rPr>
        <sz val="9"/>
        <rFont val="Arial"/>
        <family val="2"/>
        <charset val="238"/>
      </rPr>
      <t xml:space="preserve">(zgłoszone w ciągu miesiąca)
</t>
    </r>
    <r>
      <rPr>
        <i/>
        <sz val="9"/>
        <color theme="1" tint="0.34998626667073579"/>
        <rFont val="Arial"/>
        <family val="2"/>
        <charset val="238"/>
      </rPr>
      <t>Job offers</t>
    </r>
    <r>
      <rPr>
        <i/>
        <vertAlign val="superscript"/>
        <sz val="9"/>
        <color theme="1" tint="0.34998626667073579"/>
        <rFont val="Arial"/>
        <family val="2"/>
        <charset val="238"/>
      </rPr>
      <t>a</t>
    </r>
    <r>
      <rPr>
        <i/>
        <sz val="9"/>
        <color theme="1" tint="0.34998626667073579"/>
        <rFont val="Arial"/>
        <family val="2"/>
        <charset val="238"/>
      </rPr>
      <t xml:space="preserve"> (declaring during a month) </t>
    </r>
  </si>
  <si>
    <r>
      <t xml:space="preserve">WYSZCZEGÓLNIENIE                                    </t>
    </r>
    <r>
      <rPr>
        <sz val="9"/>
        <color theme="1" tint="0.34998626667073579"/>
        <rFont val="Arial"/>
        <family val="2"/>
        <charset val="238"/>
      </rPr>
      <t xml:space="preserve">     </t>
    </r>
    <r>
      <rPr>
        <i/>
        <sz val="9"/>
        <color theme="1" tint="0.34998626667073579"/>
        <rFont val="Arial"/>
        <family val="2"/>
        <charset val="238"/>
      </rPr>
      <t xml:space="preserve">SPECIFICATION </t>
    </r>
  </si>
  <si>
    <r>
      <rPr>
        <b/>
        <sz val="9"/>
        <rFont val="Arial"/>
        <family val="2"/>
        <charset val="238"/>
      </rPr>
      <t xml:space="preserve">Podregiony: </t>
    </r>
    <r>
      <rPr>
        <b/>
        <i/>
        <sz val="9"/>
        <rFont val="Arial"/>
        <family val="2"/>
        <charset val="238"/>
      </rPr>
      <t>  </t>
    </r>
    <r>
      <rPr>
        <i/>
        <sz val="9"/>
        <color theme="1" tint="0.34998626667073579"/>
        <rFont val="Arial"/>
        <family val="2"/>
        <charset val="238"/>
      </rPr>
      <t xml:space="preserve">Subregions: </t>
    </r>
  </si>
  <si>
    <r>
      <t>    powiaty:  </t>
    </r>
    <r>
      <rPr>
        <b/>
        <i/>
        <sz val="9"/>
        <rFont val="Arial"/>
        <family val="2"/>
        <charset val="238"/>
      </rPr>
      <t> </t>
    </r>
    <r>
      <rPr>
        <i/>
        <sz val="9"/>
        <color theme="1" tint="0.34998626667073579"/>
        <rFont val="Arial"/>
        <family val="2"/>
        <charset val="238"/>
      </rPr>
      <t xml:space="preserve">powiats: </t>
    </r>
  </si>
  <si>
    <r>
      <t>    powiaty:  </t>
    </r>
    <r>
      <rPr>
        <b/>
        <sz val="9"/>
        <color indexed="63"/>
        <rFont val="Arial"/>
        <family val="2"/>
        <charset val="238"/>
      </rPr>
      <t> </t>
    </r>
    <r>
      <rPr>
        <i/>
        <sz val="9"/>
        <color theme="1" tint="0.34998626667073579"/>
        <rFont val="Arial"/>
        <family val="2"/>
        <charset val="238"/>
      </rPr>
      <t xml:space="preserve">powiats: </t>
    </r>
  </si>
  <si>
    <r>
      <t xml:space="preserve">  a   </t>
    </r>
    <r>
      <rPr>
        <sz val="8"/>
        <rFont val="Arial"/>
        <family val="2"/>
        <charset val="238"/>
      </rPr>
      <t xml:space="preserve">Patrz wyjaśnienia metodologiczne pkt 4.    </t>
    </r>
    <r>
      <rPr>
        <i/>
        <sz val="8"/>
        <rFont val="Arial"/>
        <family val="2"/>
        <charset val="238"/>
      </rPr>
      <t xml:space="preserve">     </t>
    </r>
    <r>
      <rPr>
        <i/>
        <sz val="8"/>
        <color indexed="63"/>
        <rFont val="Arial"/>
        <family val="2"/>
        <charset val="238"/>
      </rPr>
      <t xml:space="preserve">  </t>
    </r>
    <r>
      <rPr>
        <i/>
        <sz val="8"/>
        <color theme="1" tint="0.34998626667073579"/>
        <rFont val="Arial"/>
        <family val="2"/>
        <charset val="238"/>
      </rPr>
      <t xml:space="preserve">   a   See methodological notes item 4.  </t>
    </r>
  </si>
  <si>
    <r>
      <t xml:space="preserve">  </t>
    </r>
    <r>
      <rPr>
        <sz val="8"/>
        <rFont val="Arial"/>
        <family val="2"/>
        <charset val="238"/>
      </rPr>
      <t xml:space="preserve">Ź r ó d ł o: dane Ministerstwa Rodziny, Pracy i Polityki Społecznej.  </t>
    </r>
    <r>
      <rPr>
        <i/>
        <sz val="8"/>
        <rFont val="Arial"/>
        <family val="2"/>
        <charset val="238"/>
      </rPr>
      <t xml:space="preserve">  </t>
    </r>
    <r>
      <rPr>
        <i/>
        <sz val="8"/>
        <color indexed="63"/>
        <rFont val="Arial"/>
        <family val="2"/>
        <charset val="238"/>
      </rPr>
      <t xml:space="preserve">  </t>
    </r>
    <r>
      <rPr>
        <i/>
        <sz val="8"/>
        <color theme="1" tint="0.34998626667073579"/>
        <rFont val="Arial"/>
        <family val="2"/>
        <charset val="238"/>
      </rPr>
      <t xml:space="preserve">  S o u r c e: data of the Ministry of Family, Labour and Social Policy. </t>
    </r>
  </si>
  <si>
    <r>
      <t xml:space="preserve">W wieku         </t>
    </r>
    <r>
      <rPr>
        <sz val="9"/>
        <color theme="1" tint="0.34998626667073579"/>
        <rFont val="Arial"/>
        <family val="2"/>
        <charset val="238"/>
      </rPr>
      <t xml:space="preserve"> </t>
    </r>
    <r>
      <rPr>
        <i/>
        <sz val="9"/>
        <color theme="1" tint="0.34998626667073579"/>
        <rFont val="Arial"/>
        <family val="2"/>
        <charset val="238"/>
      </rPr>
      <t xml:space="preserve">At age </t>
    </r>
  </si>
  <si>
    <r>
      <t xml:space="preserve">WYSZCZEGÓLNIENIE                                                         </t>
    </r>
    <r>
      <rPr>
        <sz val="9"/>
        <color indexed="63"/>
        <rFont val="Arial"/>
        <family val="2"/>
        <charset val="238"/>
      </rPr>
      <t xml:space="preserve">   </t>
    </r>
    <r>
      <rPr>
        <i/>
        <sz val="9"/>
        <color theme="1" tint="0.34998626667073579"/>
        <rFont val="Arial"/>
        <family val="2"/>
        <charset val="238"/>
      </rPr>
      <t xml:space="preserve">SPECIFICATION </t>
    </r>
  </si>
  <si>
    <r>
      <t xml:space="preserve">poniżej 25 lat
</t>
    </r>
    <r>
      <rPr>
        <sz val="9"/>
        <color theme="1" tint="0.34998626667073579"/>
        <rFont val="Arial"/>
        <family val="2"/>
        <charset val="238"/>
      </rPr>
      <t xml:space="preserve"> </t>
    </r>
    <r>
      <rPr>
        <i/>
        <sz val="9"/>
        <color theme="1" tint="0.34998626667073579"/>
        <rFont val="Arial"/>
        <family val="2"/>
        <charset val="238"/>
      </rPr>
      <t xml:space="preserve">below 25 years </t>
    </r>
  </si>
  <si>
    <r>
      <t xml:space="preserve">55 lat i więcej
</t>
    </r>
    <r>
      <rPr>
        <i/>
        <sz val="9"/>
        <color theme="1" tint="0.34998626667073579"/>
        <rFont val="Arial"/>
        <family val="2"/>
        <charset val="238"/>
      </rPr>
      <t xml:space="preserve">55 years and more </t>
    </r>
  </si>
  <si>
    <r>
      <rPr>
        <b/>
        <sz val="9"/>
        <rFont val="Arial"/>
        <family val="2"/>
        <charset val="238"/>
      </rPr>
      <t xml:space="preserve">Podregiony: </t>
    </r>
    <r>
      <rPr>
        <b/>
        <i/>
        <sz val="9"/>
        <color theme="1" tint="0.34998626667073579"/>
        <rFont val="Arial"/>
        <family val="2"/>
        <charset val="238"/>
      </rPr>
      <t>  </t>
    </r>
    <r>
      <rPr>
        <i/>
        <sz val="9"/>
        <color theme="1" tint="0.34998626667073579"/>
        <rFont val="Arial"/>
        <family val="2"/>
        <charset val="238"/>
      </rPr>
      <t xml:space="preserve">Subregions: </t>
    </r>
  </si>
  <si>
    <r>
      <t>    powiaty:  </t>
    </r>
    <r>
      <rPr>
        <b/>
        <i/>
        <sz val="9"/>
        <color indexed="63"/>
        <rFont val="Arial"/>
        <family val="2"/>
        <charset val="238"/>
      </rPr>
      <t> </t>
    </r>
    <r>
      <rPr>
        <i/>
        <sz val="9"/>
        <color theme="1" tint="0.34998626667073579"/>
        <rFont val="Arial"/>
        <family val="2"/>
        <charset val="238"/>
      </rPr>
      <t xml:space="preserve">powiats: </t>
    </r>
  </si>
  <si>
    <r>
      <t>    powiaty:  </t>
    </r>
    <r>
      <rPr>
        <b/>
        <sz val="9"/>
        <color theme="1" tint="0.34998626667073579"/>
        <rFont val="Arial"/>
        <family val="2"/>
        <charset val="238"/>
      </rPr>
      <t> </t>
    </r>
    <r>
      <rPr>
        <i/>
        <sz val="9"/>
        <color theme="1" tint="0.34998626667073579"/>
        <rFont val="Arial"/>
        <family val="2"/>
        <charset val="238"/>
      </rPr>
      <t xml:space="preserve">powiats: </t>
    </r>
  </si>
  <si>
    <r>
      <t>    powiaty:  </t>
    </r>
    <r>
      <rPr>
        <b/>
        <i/>
        <sz val="9"/>
        <color indexed="63"/>
        <rFont val="Arial"/>
        <family val="2"/>
        <charset val="238"/>
      </rPr>
      <t> </t>
    </r>
    <r>
      <rPr>
        <i/>
        <sz val="9"/>
        <color theme="1" tint="0.34998626667073579"/>
        <rFont val="Arial"/>
        <family val="2"/>
        <charset val="238"/>
      </rPr>
      <t>powiats:</t>
    </r>
    <r>
      <rPr>
        <i/>
        <sz val="9"/>
        <color indexed="63"/>
        <rFont val="Arial"/>
        <family val="2"/>
        <charset val="238"/>
      </rPr>
      <t xml:space="preserve"> </t>
    </r>
  </si>
  <si>
    <r>
      <t xml:space="preserve">  Ź r ó d ł o: dane Ministerstwa Rodziny,  Pracy i Polityki Społecznej.     </t>
    </r>
    <r>
      <rPr>
        <sz val="8"/>
        <color theme="1" tint="0.34998626667073579"/>
        <rFont val="Arial"/>
        <family val="2"/>
        <charset val="238"/>
      </rPr>
      <t xml:space="preserve">    </t>
    </r>
    <r>
      <rPr>
        <i/>
        <sz val="8"/>
        <color indexed="63"/>
        <rFont val="Arial"/>
        <family val="2"/>
        <charset val="238"/>
      </rPr>
      <t>S o u r c e: data of the Ministry of Family, Labour and Social Policy.</t>
    </r>
  </si>
  <si>
    <r>
      <t xml:space="preserve">Z wykształceniem         </t>
    </r>
    <r>
      <rPr>
        <sz val="9"/>
        <color theme="1" tint="0.34998626667073579"/>
        <rFont val="Arial"/>
        <family val="2"/>
        <charset val="238"/>
      </rPr>
      <t xml:space="preserve"> </t>
    </r>
    <r>
      <rPr>
        <i/>
        <sz val="9"/>
        <color theme="1" tint="0.34998626667073579"/>
        <rFont val="Arial"/>
        <family val="2"/>
        <charset val="238"/>
      </rPr>
      <t xml:space="preserve">With educational level </t>
    </r>
  </si>
  <si>
    <r>
      <t xml:space="preserve">WYSZCZEGÓLNIENIE                                       </t>
    </r>
    <r>
      <rPr>
        <sz val="9"/>
        <color theme="1" tint="0.34998626667073579"/>
        <rFont val="Arial"/>
        <family val="2"/>
        <charset val="238"/>
      </rPr>
      <t xml:space="preserve">     </t>
    </r>
    <r>
      <rPr>
        <i/>
        <sz val="9"/>
        <color theme="1" tint="0.34998626667073579"/>
        <rFont val="Arial"/>
        <family val="2"/>
        <charset val="238"/>
      </rPr>
      <t xml:space="preserve">SPECIFICATION </t>
    </r>
  </si>
  <si>
    <r>
      <t xml:space="preserve">wyższym 
</t>
    </r>
    <r>
      <rPr>
        <i/>
        <sz val="9"/>
        <color theme="1" tint="0.34998626667073579"/>
        <rFont val="Arial"/>
        <family val="2"/>
        <charset val="238"/>
      </rPr>
      <t xml:space="preserve">tertiary </t>
    </r>
  </si>
  <si>
    <r>
      <t>średnim zawodowym</t>
    </r>
    <r>
      <rPr>
        <i/>
        <vertAlign val="superscript"/>
        <sz val="9"/>
        <rFont val="Arial"/>
        <family val="2"/>
        <charset val="238"/>
      </rPr>
      <t>a</t>
    </r>
    <r>
      <rPr>
        <vertAlign val="superscript"/>
        <sz val="9"/>
        <color indexed="63"/>
        <rFont val="Arial"/>
        <family val="2"/>
        <charset val="238"/>
      </rPr>
      <t xml:space="preserve"> </t>
    </r>
    <r>
      <rPr>
        <i/>
        <sz val="9"/>
        <color theme="1" tint="0.34998626667073579"/>
        <rFont val="Arial"/>
        <family val="2"/>
        <charset val="238"/>
      </rPr>
      <t>vocational secondary</t>
    </r>
    <r>
      <rPr>
        <i/>
        <vertAlign val="superscript"/>
        <sz val="9"/>
        <color theme="1" tint="0.34998626667073579"/>
        <rFont val="Arial"/>
        <family val="2"/>
        <charset val="238"/>
      </rPr>
      <t>a</t>
    </r>
    <r>
      <rPr>
        <vertAlign val="superscript"/>
        <sz val="9"/>
        <color theme="1" tint="0.34998626667073579"/>
        <rFont val="Arial"/>
        <family val="2"/>
        <charset val="238"/>
      </rPr>
      <t xml:space="preserve"> </t>
    </r>
  </si>
  <si>
    <r>
      <t xml:space="preserve">średnim ogólnokształcącym 
</t>
    </r>
    <r>
      <rPr>
        <i/>
        <sz val="9"/>
        <color theme="1" tint="0.34998626667073579"/>
        <rFont val="Arial"/>
        <family val="2"/>
        <charset val="238"/>
      </rPr>
      <t xml:space="preserve">general secondary </t>
    </r>
  </si>
  <si>
    <r>
      <t xml:space="preserve">zasadniczym zawodowym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 xml:space="preserve">basic vocational </t>
    </r>
  </si>
  <si>
    <r>
      <t xml:space="preserve">gimnazjalnym, podstawowym 
i niepełnym podstawowym                       
</t>
    </r>
    <r>
      <rPr>
        <i/>
        <sz val="9"/>
        <color theme="1" tint="0.34998626667073579"/>
        <rFont val="Arial"/>
        <family val="2"/>
        <charset val="238"/>
      </rPr>
      <t xml:space="preserve">lower secondary, primary 
and incomplete primary </t>
    </r>
  </si>
  <si>
    <r>
      <t xml:space="preserve">    powiaty: </t>
    </r>
    <r>
      <rPr>
        <b/>
        <sz val="9"/>
        <color indexed="63"/>
        <rFont val="Arial"/>
        <family val="2"/>
        <charset val="238"/>
      </rPr>
      <t> </t>
    </r>
    <r>
      <rPr>
        <b/>
        <sz val="9"/>
        <color theme="1" tint="0.34998626667073579"/>
        <rFont val="Arial"/>
        <family val="2"/>
        <charset val="238"/>
      </rPr>
      <t> </t>
    </r>
    <r>
      <rPr>
        <i/>
        <sz val="9"/>
        <color theme="1" tint="0.34998626667073579"/>
        <rFont val="Arial"/>
        <family val="2"/>
        <charset val="238"/>
      </rPr>
      <t xml:space="preserve">powiats: </t>
    </r>
  </si>
  <si>
    <r>
      <t xml:space="preserve">  </t>
    </r>
    <r>
      <rPr>
        <i/>
        <sz val="8"/>
        <rFont val="Arial"/>
        <family val="2"/>
        <charset val="238"/>
      </rPr>
      <t>a</t>
    </r>
    <r>
      <rPr>
        <sz val="8"/>
        <rFont val="Arial"/>
        <family val="2"/>
        <charset val="238"/>
      </rPr>
      <t xml:space="preserve"> Łącznie z policealnym.     </t>
    </r>
    <r>
      <rPr>
        <sz val="8"/>
        <color theme="1" tint="0.34998626667073579"/>
        <rFont val="Arial"/>
        <family val="2"/>
        <charset val="238"/>
      </rPr>
      <t xml:space="preserve">    </t>
    </r>
    <r>
      <rPr>
        <i/>
        <sz val="8"/>
        <color indexed="63"/>
        <rFont val="Arial"/>
        <family val="2"/>
        <charset val="238"/>
      </rPr>
      <t xml:space="preserve"> a Including post-secondary education.</t>
    </r>
  </si>
  <si>
    <r>
      <t xml:space="preserve">  Ź r ó d ł o: dane Ministerstwa Rodziny, Pracy i Polityki Społecznej.     </t>
    </r>
    <r>
      <rPr>
        <sz val="8"/>
        <color theme="1" tint="0.34998626667073579"/>
        <rFont val="Arial"/>
        <family val="2"/>
        <charset val="238"/>
      </rPr>
      <t xml:space="preserve">   </t>
    </r>
    <r>
      <rPr>
        <i/>
        <sz val="8"/>
        <color theme="1" tint="0.34998626667073579"/>
        <rFont val="Arial"/>
        <family val="2"/>
        <charset val="238"/>
      </rPr>
      <t xml:space="preserve"> S o u r c e: data of the Ministry of Family,  Labour and Social Policy.</t>
    </r>
  </si>
  <si>
    <r>
      <t xml:space="preserve">WYSZCZEGÓLNIENIE
</t>
    </r>
    <r>
      <rPr>
        <i/>
        <sz val="9"/>
        <color theme="1" tint="0.34998626667073579"/>
        <rFont val="Arial"/>
        <family val="2"/>
        <charset val="238"/>
      </rPr>
      <t>SPECIFICATION</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color theme="1" tint="0.34998626667073579"/>
        <rFont val="Arial"/>
        <family val="2"/>
        <charset val="238"/>
      </rPr>
      <t xml:space="preserve"> corresponding period 
    of previous year = 100</t>
    </r>
  </si>
  <si>
    <r>
      <t xml:space="preserve">Mieszkania                                                                              </t>
    </r>
    <r>
      <rPr>
        <sz val="9"/>
        <color indexed="63"/>
        <rFont val="Arial"/>
        <family val="2"/>
        <charset val="238"/>
      </rPr>
      <t xml:space="preserve">  </t>
    </r>
    <r>
      <rPr>
        <i/>
        <sz val="9"/>
        <color theme="1" tint="0.34998626667073579"/>
        <rFont val="Arial"/>
        <family val="2"/>
        <charset val="238"/>
      </rPr>
      <t xml:space="preserve">Dwellings </t>
    </r>
  </si>
  <si>
    <r>
      <t xml:space="preserve">budownictwo indywidualne           </t>
    </r>
    <r>
      <rPr>
        <sz val="9"/>
        <color indexed="63"/>
        <rFont val="Arial"/>
        <family val="2"/>
        <charset val="238"/>
      </rPr>
      <t xml:space="preserve">    </t>
    </r>
    <r>
      <rPr>
        <i/>
        <sz val="9"/>
        <color indexed="63"/>
        <rFont val="Arial"/>
        <family val="2"/>
        <charset val="238"/>
      </rPr>
      <t xml:space="preserve"> </t>
    </r>
    <r>
      <rPr>
        <i/>
        <sz val="9"/>
        <color theme="1" tint="0.34998626667073579"/>
        <rFont val="Arial"/>
        <family val="2"/>
        <charset val="238"/>
      </rPr>
      <t xml:space="preserve">private construction </t>
    </r>
  </si>
  <si>
    <r>
      <t>Powierzchnia użytkowa mieszkań 
w tys. m</t>
    </r>
    <r>
      <rPr>
        <i/>
        <vertAlign val="superscript"/>
        <sz val="9"/>
        <rFont val="Arial"/>
        <family val="2"/>
        <charset val="238"/>
      </rPr>
      <t xml:space="preserve">2
</t>
    </r>
    <r>
      <rPr>
        <i/>
        <sz val="9"/>
        <color theme="1" tint="0.34998626667073579"/>
        <rFont val="Arial"/>
        <family val="2"/>
        <charset val="238"/>
      </rPr>
      <t>Useful floor area
in m</t>
    </r>
    <r>
      <rPr>
        <i/>
        <vertAlign val="superscript"/>
        <sz val="9"/>
        <color theme="1" tint="0.34998626667073579"/>
        <rFont val="Arial"/>
        <family val="2"/>
        <charset val="238"/>
      </rPr>
      <t>2</t>
    </r>
    <r>
      <rPr>
        <i/>
        <sz val="9"/>
        <color theme="1" tint="0.34998626667073579"/>
        <rFont val="Arial"/>
        <family val="2"/>
        <charset val="238"/>
      </rPr>
      <t xml:space="preserve"> </t>
    </r>
  </si>
  <si>
    <r>
      <t xml:space="preserve">budownictwo indywidualne             </t>
    </r>
    <r>
      <rPr>
        <sz val="9"/>
        <color indexed="63"/>
        <rFont val="Arial"/>
        <family val="2"/>
        <charset val="238"/>
      </rPr>
      <t xml:space="preserve">  </t>
    </r>
    <r>
      <rPr>
        <i/>
        <sz val="9"/>
        <color theme="1" tint="0.34998626667073579"/>
        <rFont val="Arial"/>
        <family val="2"/>
        <charset val="238"/>
      </rPr>
      <t xml:space="preserve">private construction </t>
    </r>
  </si>
  <si>
    <r>
      <t xml:space="preserve">  </t>
    </r>
    <r>
      <rPr>
        <i/>
        <sz val="8"/>
        <rFont val="Arial"/>
        <family val="2"/>
        <charset val="238"/>
      </rPr>
      <t>a</t>
    </r>
    <r>
      <rPr>
        <sz val="8"/>
        <rFont val="Arial"/>
        <family val="2"/>
        <charset val="238"/>
      </rPr>
      <t xml:space="preserve"> Patrz wyjaśnienia metodologiczne pkt 21.      </t>
    </r>
    <r>
      <rPr>
        <sz val="8"/>
        <color theme="1" tint="0.34998626667073579"/>
        <rFont val="Arial"/>
        <family val="2"/>
        <charset val="238"/>
      </rPr>
      <t xml:space="preserve">     </t>
    </r>
    <r>
      <rPr>
        <i/>
        <sz val="8"/>
        <color indexed="63"/>
        <rFont val="Arial"/>
        <family val="2"/>
        <charset val="238"/>
      </rPr>
      <t>a  See methodological notes item 21.</t>
    </r>
  </si>
  <si>
    <r>
      <t xml:space="preserve">WYSZCZEGÓLNIENIE                                                      </t>
    </r>
    <r>
      <rPr>
        <sz val="9"/>
        <color indexed="63"/>
        <rFont val="Arial"/>
        <family val="2"/>
        <charset val="238"/>
      </rPr>
      <t xml:space="preserve">  </t>
    </r>
    <r>
      <rPr>
        <i/>
        <sz val="9"/>
        <color theme="1" tint="0.34998626667073579"/>
        <rFont val="Arial"/>
        <family val="2"/>
        <charset val="238"/>
      </rPr>
      <t xml:space="preserve">SPECIFICATION </t>
    </r>
  </si>
  <si>
    <r>
      <t xml:space="preserve">o charakterze kryminalnym 
</t>
    </r>
    <r>
      <rPr>
        <i/>
        <sz val="9"/>
        <color theme="1" tint="0.34998626667073579"/>
        <rFont val="Arial"/>
        <family val="2"/>
        <charset val="238"/>
      </rPr>
      <t xml:space="preserve">criminal </t>
    </r>
  </si>
  <si>
    <r>
      <t>o charakterze gospodarczym</t>
    </r>
    <r>
      <rPr>
        <sz val="9"/>
        <color indexed="63"/>
        <rFont val="Arial"/>
        <family val="2"/>
        <charset val="238"/>
      </rPr>
      <t xml:space="preserve"> </t>
    </r>
    <r>
      <rPr>
        <i/>
        <sz val="9"/>
        <color theme="1" tint="0.34998626667073579"/>
        <rFont val="Arial"/>
        <family val="2"/>
        <charset val="238"/>
      </rPr>
      <t xml:space="preserve">commercial </t>
    </r>
  </si>
  <si>
    <r>
      <t xml:space="preserve">drogowe
</t>
    </r>
    <r>
      <rPr>
        <i/>
        <sz val="9"/>
        <color theme="1" tint="0.34998626667073579"/>
        <rFont val="Arial"/>
        <family val="2"/>
        <charset val="238"/>
      </rPr>
      <t xml:space="preserve">traffic </t>
    </r>
  </si>
  <si>
    <r>
      <t xml:space="preserve">przeciwko życiu
i zdrowiu
</t>
    </r>
    <r>
      <rPr>
        <i/>
        <sz val="9"/>
        <color theme="1" tint="0.34998626667073579"/>
        <rFont val="Arial"/>
        <family val="2"/>
        <charset val="238"/>
      </rPr>
      <t xml:space="preserve">against life 
and health </t>
    </r>
  </si>
  <si>
    <r>
      <t xml:space="preserve">przeciwko bezpieczeństwu powszechnemu 
i bezpieczeństwu 
w komunikacji
</t>
    </r>
    <r>
      <rPr>
        <i/>
        <sz val="9"/>
        <color theme="1" tint="0.34998626667073579"/>
        <rFont val="Arial"/>
        <family val="2"/>
        <charset val="238"/>
      </rPr>
      <t>against public safety and safety of transport</t>
    </r>
  </si>
  <si>
    <r>
      <t xml:space="preserve">przeciwko mieniu </t>
    </r>
    <r>
      <rPr>
        <sz val="9"/>
        <color indexed="63"/>
        <rFont val="Arial"/>
        <family val="2"/>
        <charset val="238"/>
      </rPr>
      <t xml:space="preserve">  </t>
    </r>
    <r>
      <rPr>
        <i/>
        <sz val="9"/>
        <color theme="1" tint="0.34998626667073579"/>
        <rFont val="Arial"/>
        <family val="2"/>
        <charset val="238"/>
      </rPr>
      <t xml:space="preserve">against property </t>
    </r>
  </si>
  <si>
    <r>
      <rPr>
        <b/>
        <sz val="9"/>
        <rFont val="Arial"/>
        <family val="2"/>
        <charset val="238"/>
      </rPr>
      <t xml:space="preserve">Podregiony: </t>
    </r>
    <r>
      <rPr>
        <b/>
        <i/>
        <sz val="9"/>
        <color theme="1" tint="0.34998626667073579"/>
        <rFont val="Arial"/>
        <family val="2"/>
        <charset val="238"/>
      </rPr>
      <t> </t>
    </r>
    <r>
      <rPr>
        <i/>
        <sz val="9"/>
        <color theme="1" tint="0.34998626667073579"/>
        <rFont val="Arial"/>
        <family val="2"/>
        <charset val="238"/>
      </rPr>
      <t xml:space="preserve">Subregions: </t>
    </r>
  </si>
  <si>
    <r>
      <t>    powiaty:  </t>
    </r>
    <r>
      <rPr>
        <sz val="9"/>
        <color theme="1" tint="0.34998626667073579"/>
        <rFont val="Arial"/>
        <family val="2"/>
        <charset val="238"/>
      </rPr>
      <t> </t>
    </r>
    <r>
      <rPr>
        <i/>
        <sz val="9"/>
        <color theme="1" tint="0.34998626667073579"/>
        <rFont val="Arial"/>
        <family val="2"/>
        <charset val="238"/>
      </rPr>
      <t xml:space="preserve">powiats: </t>
    </r>
  </si>
  <si>
    <r>
      <t xml:space="preserve">WYSZCZEGÓLNIENIE                                                    </t>
    </r>
    <r>
      <rPr>
        <sz val="9"/>
        <color indexed="63"/>
        <rFont val="Arial"/>
        <family val="2"/>
        <charset val="238"/>
      </rPr>
      <t xml:space="preserve">    </t>
    </r>
    <r>
      <rPr>
        <i/>
        <sz val="9"/>
        <color theme="1" tint="0.34998626667073579"/>
        <rFont val="Arial"/>
        <family val="2"/>
        <charset val="238"/>
      </rPr>
      <t xml:space="preserve">SPECIFICATION </t>
    </r>
  </si>
  <si>
    <r>
      <t xml:space="preserve">przeciwko życiu
i zdrowiu
</t>
    </r>
    <r>
      <rPr>
        <i/>
        <sz val="9"/>
        <color theme="1" tint="0.34998626667073579"/>
        <rFont val="Arial"/>
        <family val="2"/>
        <charset val="238"/>
      </rPr>
      <t xml:space="preserve">against life
and health </t>
    </r>
  </si>
  <si>
    <r>
      <t xml:space="preserve">przeciwko bezpieczeństwu powszechnemu
i bezpieczeństwu 
w komunikacji
</t>
    </r>
    <r>
      <rPr>
        <i/>
        <sz val="9"/>
        <color theme="1" tint="0.34998626667073579"/>
        <rFont val="Arial"/>
        <family val="2"/>
        <charset val="238"/>
      </rPr>
      <t>against public safety and safety of transport</t>
    </r>
  </si>
  <si>
    <r>
      <t>   </t>
    </r>
    <r>
      <rPr>
        <b/>
        <sz val="9"/>
        <rFont val="Arial"/>
        <family val="2"/>
        <charset val="238"/>
      </rPr>
      <t xml:space="preserve"> powiaty: </t>
    </r>
    <r>
      <rPr>
        <i/>
        <sz val="9"/>
        <color indexed="63"/>
        <rFont val="Arial"/>
        <family val="2"/>
        <charset val="238"/>
      </rPr>
      <t>  </t>
    </r>
    <r>
      <rPr>
        <i/>
        <sz val="9"/>
        <color theme="1" tint="0.34998626667073579"/>
        <rFont val="Arial"/>
        <family val="2"/>
        <charset val="238"/>
      </rPr>
      <t xml:space="preserve">powiats: </t>
    </r>
  </si>
  <si>
    <r>
      <t>    powiaty:  </t>
    </r>
    <r>
      <rPr>
        <i/>
        <sz val="9"/>
        <color indexed="63"/>
        <rFont val="Arial"/>
        <family val="2"/>
        <charset val="238"/>
      </rPr>
      <t> </t>
    </r>
    <r>
      <rPr>
        <i/>
        <sz val="9"/>
        <color theme="1" tint="0.34998626667073579"/>
        <rFont val="Arial"/>
        <family val="2"/>
        <charset val="238"/>
      </rPr>
      <t xml:space="preserve">powiats: </t>
    </r>
  </si>
  <si>
    <r>
      <t xml:space="preserve">Z liczby ogółem    </t>
    </r>
    <r>
      <rPr>
        <i/>
        <sz val="9"/>
        <color theme="1" tint="0.34998626667073579"/>
        <rFont val="Arial"/>
        <family val="2"/>
        <charset val="238"/>
      </rPr>
      <t xml:space="preserve"> Of total number</t>
    </r>
  </si>
  <si>
    <r>
      <t xml:space="preserve">WYSZCZEGÓLNIENIE                                                </t>
    </r>
    <r>
      <rPr>
        <sz val="9"/>
        <color indexed="63"/>
        <rFont val="Arial"/>
        <family val="2"/>
        <charset val="238"/>
      </rPr>
      <t xml:space="preserve">        </t>
    </r>
    <r>
      <rPr>
        <i/>
        <sz val="9"/>
        <color theme="1" tint="0.34998626667073579"/>
        <rFont val="Arial"/>
        <family val="2"/>
        <charset val="238"/>
      </rPr>
      <t xml:space="preserve">SPECIFICATION </t>
    </r>
  </si>
  <si>
    <r>
      <t xml:space="preserve">Ogółem
</t>
    </r>
    <r>
      <rPr>
        <i/>
        <sz val="9"/>
        <color theme="1" tint="0.34998626667073579"/>
        <rFont val="Arial"/>
        <family val="2"/>
        <charset val="238"/>
      </rPr>
      <t xml:space="preserve">Total </t>
    </r>
  </si>
  <si>
    <r>
      <t>o charakterze kryminalnym</t>
    </r>
    <r>
      <rPr>
        <sz val="9"/>
        <color theme="1" tint="0.34998626667073579"/>
        <rFont val="Arial"/>
        <family val="2"/>
        <charset val="238"/>
      </rPr>
      <t xml:space="preserve"> </t>
    </r>
    <r>
      <rPr>
        <i/>
        <sz val="9"/>
        <color theme="1" tint="0.34998626667073579"/>
        <rFont val="Arial"/>
        <family val="2"/>
        <charset val="238"/>
      </rPr>
      <t xml:space="preserve">criminal </t>
    </r>
  </si>
  <si>
    <r>
      <t xml:space="preserve">drogowe              </t>
    </r>
    <r>
      <rPr>
        <sz val="9"/>
        <color indexed="63"/>
        <rFont val="Arial"/>
        <family val="2"/>
        <charset val="238"/>
      </rPr>
      <t xml:space="preserve">  </t>
    </r>
    <r>
      <rPr>
        <i/>
        <sz val="9"/>
        <color theme="1" tint="0.34998626667073579"/>
        <rFont val="Arial"/>
        <family val="2"/>
        <charset val="238"/>
      </rPr>
      <t xml:space="preserve">traffic </t>
    </r>
  </si>
  <si>
    <r>
      <t xml:space="preserve">przeciwko życiu                    i zdrowiu           </t>
    </r>
    <r>
      <rPr>
        <sz val="9"/>
        <color indexed="63"/>
        <rFont val="Arial"/>
        <family val="2"/>
        <charset val="238"/>
      </rPr>
      <t xml:space="preserve">  </t>
    </r>
    <r>
      <rPr>
        <i/>
        <sz val="9"/>
        <color theme="1" tint="0.34998626667073579"/>
        <rFont val="Arial"/>
        <family val="2"/>
        <charset val="238"/>
      </rPr>
      <t xml:space="preserve">against life                and health </t>
    </r>
  </si>
  <si>
    <r>
      <t xml:space="preserve">przeciwko mieniu   </t>
    </r>
    <r>
      <rPr>
        <i/>
        <sz val="9"/>
        <color theme="1" tint="0.34998626667073579"/>
        <rFont val="Arial"/>
        <family val="2"/>
        <charset val="238"/>
      </rPr>
      <t>against property</t>
    </r>
    <r>
      <rPr>
        <i/>
        <sz val="9"/>
        <color indexed="63"/>
        <rFont val="Arial"/>
        <family val="2"/>
        <charset val="238"/>
      </rPr>
      <t xml:space="preserve"> </t>
    </r>
  </si>
  <si>
    <r>
      <rPr>
        <b/>
        <sz val="9"/>
        <rFont val="Arial"/>
        <family val="2"/>
        <charset val="238"/>
      </rPr>
      <t>Podregiony:</t>
    </r>
    <r>
      <rPr>
        <b/>
        <sz val="9"/>
        <color theme="1" tint="0.34998626667073579"/>
        <rFont val="Arial"/>
        <family val="2"/>
        <charset val="238"/>
      </rPr>
      <t xml:space="preserve"> </t>
    </r>
    <r>
      <rPr>
        <b/>
        <i/>
        <sz val="9"/>
        <color theme="1" tint="0.34998626667073579"/>
        <rFont val="Arial"/>
        <family val="2"/>
        <charset val="238"/>
      </rPr>
      <t>  </t>
    </r>
    <r>
      <rPr>
        <i/>
        <sz val="9"/>
        <color indexed="63"/>
        <rFont val="Arial"/>
        <family val="2"/>
        <charset val="238"/>
      </rPr>
      <t xml:space="preserve">Subregions: </t>
    </r>
  </si>
  <si>
    <r>
      <t xml:space="preserve">    powiaty: </t>
    </r>
    <r>
      <rPr>
        <b/>
        <sz val="9"/>
        <color indexed="63"/>
        <rFont val="Arial"/>
        <family val="2"/>
        <charset val="238"/>
      </rPr>
      <t> </t>
    </r>
    <r>
      <rPr>
        <b/>
        <i/>
        <sz val="9"/>
        <color theme="1" tint="0.34998626667073579"/>
        <rFont val="Arial"/>
        <family val="2"/>
        <charset val="238"/>
      </rPr>
      <t> </t>
    </r>
    <r>
      <rPr>
        <i/>
        <sz val="9"/>
        <color theme="1" tint="0.34998626667073579"/>
        <rFont val="Arial"/>
        <family val="2"/>
        <charset val="238"/>
      </rPr>
      <t xml:space="preserve">powiats: </t>
    </r>
  </si>
  <si>
    <r>
      <t>    powiaty:  </t>
    </r>
    <r>
      <rPr>
        <sz val="9"/>
        <rFont val="Arial"/>
        <family val="2"/>
        <charset val="238"/>
      </rPr>
      <t> </t>
    </r>
    <r>
      <rPr>
        <i/>
        <sz val="9"/>
        <color theme="1" tint="0.34998626667073579"/>
        <rFont val="Arial"/>
        <family val="2"/>
        <charset val="238"/>
      </rPr>
      <t xml:space="preserve">powiats: </t>
    </r>
  </si>
  <si>
    <r>
      <t xml:space="preserve">Z liczby ogółem   </t>
    </r>
    <r>
      <rPr>
        <sz val="9"/>
        <color theme="1" tint="0.34998626667073579"/>
        <rFont val="Arial"/>
        <family val="2"/>
        <charset val="238"/>
      </rPr>
      <t xml:space="preserve"> </t>
    </r>
    <r>
      <rPr>
        <i/>
        <sz val="9"/>
        <color theme="1" tint="0.34998626667073579"/>
        <rFont val="Arial"/>
        <family val="2"/>
        <charset val="238"/>
      </rPr>
      <t xml:space="preserve"> Of total number</t>
    </r>
  </si>
  <si>
    <r>
      <t xml:space="preserve">WYSZCZEGÓLNIENIE                                                      </t>
    </r>
    <r>
      <rPr>
        <sz val="9"/>
        <color theme="1" tint="0.34998626667073579"/>
        <rFont val="Arial"/>
        <family val="2"/>
        <charset val="238"/>
      </rPr>
      <t xml:space="preserve">  </t>
    </r>
    <r>
      <rPr>
        <i/>
        <sz val="9"/>
        <color indexed="63"/>
        <rFont val="Arial"/>
        <family val="2"/>
        <charset val="238"/>
      </rPr>
      <t xml:space="preserve">SPECIFICATION </t>
    </r>
  </si>
  <si>
    <r>
      <t>o charakterze kryminalnym</t>
    </r>
    <r>
      <rPr>
        <sz val="9"/>
        <color indexed="63"/>
        <rFont val="Arial"/>
        <family val="2"/>
        <charset val="238"/>
      </rPr>
      <t xml:space="preserve"> </t>
    </r>
    <r>
      <rPr>
        <i/>
        <sz val="9"/>
        <color theme="1" tint="0.34998626667073579"/>
        <rFont val="Arial"/>
        <family val="2"/>
        <charset val="238"/>
      </rPr>
      <t xml:space="preserve">criminal </t>
    </r>
  </si>
  <si>
    <r>
      <t xml:space="preserve">drogowe             </t>
    </r>
    <r>
      <rPr>
        <sz val="9"/>
        <color indexed="63"/>
        <rFont val="Arial"/>
        <family val="2"/>
        <charset val="238"/>
      </rPr>
      <t xml:space="preserve">   </t>
    </r>
    <r>
      <rPr>
        <i/>
        <sz val="9"/>
        <color theme="1" tint="0.34998626667073579"/>
        <rFont val="Arial"/>
        <family val="2"/>
        <charset val="238"/>
      </rPr>
      <t xml:space="preserve">traffic </t>
    </r>
  </si>
  <si>
    <r>
      <t xml:space="preserve">przeciwko życiu                    i zdrowiu            </t>
    </r>
    <r>
      <rPr>
        <sz val="9"/>
        <color indexed="63"/>
        <rFont val="Arial"/>
        <family val="2"/>
        <charset val="238"/>
      </rPr>
      <t xml:space="preserve"> </t>
    </r>
    <r>
      <rPr>
        <i/>
        <sz val="9"/>
        <color theme="1" tint="0.34998626667073579"/>
        <rFont val="Arial"/>
        <family val="2"/>
        <charset val="238"/>
      </rPr>
      <t>against life                and health</t>
    </r>
    <r>
      <rPr>
        <i/>
        <sz val="9"/>
        <color indexed="63"/>
        <rFont val="Arial"/>
        <family val="2"/>
        <charset val="238"/>
      </rPr>
      <t xml:space="preserve"> </t>
    </r>
  </si>
  <si>
    <r>
      <t>   </t>
    </r>
    <r>
      <rPr>
        <b/>
        <sz val="9"/>
        <rFont val="Arial"/>
        <family val="2"/>
        <charset val="238"/>
      </rPr>
      <t xml:space="preserve"> powiaty: </t>
    </r>
    <r>
      <rPr>
        <i/>
        <sz val="9"/>
        <color indexed="63"/>
        <rFont val="Arial"/>
        <family val="2"/>
        <charset val="238"/>
      </rPr>
      <t> </t>
    </r>
    <r>
      <rPr>
        <i/>
        <sz val="9"/>
        <color theme="1" tint="0.34998626667073579"/>
        <rFont val="Arial"/>
        <family val="2"/>
        <charset val="238"/>
      </rPr>
      <t xml:space="preserve"> powiats: </t>
    </r>
  </si>
  <si>
    <r>
      <t>    powiaty:  </t>
    </r>
    <r>
      <rPr>
        <i/>
        <sz val="9"/>
        <rFont val="Arial"/>
        <family val="2"/>
        <charset val="238"/>
      </rPr>
      <t> </t>
    </r>
    <r>
      <rPr>
        <i/>
        <sz val="9"/>
        <color theme="1" tint="0.34998626667073579"/>
        <rFont val="Arial"/>
        <family val="2"/>
        <charset val="238"/>
      </rPr>
      <t xml:space="preserve">powiats: </t>
    </r>
  </si>
  <si>
    <r>
      <t xml:space="preserve">WYSZCZEGÓLNIENIE                    </t>
    </r>
    <r>
      <rPr>
        <sz val="9"/>
        <color indexed="63"/>
        <rFont val="Arial"/>
        <family val="2"/>
        <charset val="238"/>
      </rPr>
      <t xml:space="preserve"> </t>
    </r>
    <r>
      <rPr>
        <i/>
        <sz val="9"/>
        <color theme="1" tint="0.34998626667073579"/>
        <rFont val="Arial"/>
        <family val="2"/>
        <charset val="238"/>
      </rPr>
      <t xml:space="preserve">SPECIFICATION </t>
    </r>
  </si>
  <si>
    <r>
      <t xml:space="preserve">Wypadki drogowe 
</t>
    </r>
    <r>
      <rPr>
        <i/>
        <sz val="9"/>
        <color theme="1" tint="0.34998626667073579"/>
        <rFont val="Arial"/>
        <family val="2"/>
        <charset val="238"/>
      </rPr>
      <t xml:space="preserve">Road traffic accidents </t>
    </r>
  </si>
  <si>
    <r>
      <t xml:space="preserve">Ofiary wypadków
</t>
    </r>
    <r>
      <rPr>
        <i/>
        <sz val="9"/>
        <color theme="1" tint="0.34998626667073579"/>
        <rFont val="Arial"/>
        <family val="2"/>
        <charset val="238"/>
      </rPr>
      <t xml:space="preserve">Road traffic casualties </t>
    </r>
  </si>
  <si>
    <r>
      <t xml:space="preserve">zabici
</t>
    </r>
    <r>
      <rPr>
        <i/>
        <sz val="9"/>
        <color theme="1" tint="0.34998626667073579"/>
        <rFont val="Arial"/>
        <family val="2"/>
        <charset val="238"/>
      </rPr>
      <t xml:space="preserve">fatalities </t>
    </r>
  </si>
  <si>
    <r>
      <t xml:space="preserve">ranni
</t>
    </r>
    <r>
      <rPr>
        <i/>
        <sz val="9"/>
        <color theme="1" tint="0.34998626667073579"/>
        <rFont val="Arial"/>
        <family val="2"/>
        <charset val="238"/>
      </rPr>
      <t xml:space="preserve">injured </t>
    </r>
  </si>
  <si>
    <r>
      <t xml:space="preserve">Kolizje 
</t>
    </r>
    <r>
      <rPr>
        <i/>
        <sz val="9"/>
        <color theme="1" tint="0.34998626667073579"/>
        <rFont val="Arial"/>
        <family val="2"/>
        <charset val="238"/>
      </rPr>
      <t xml:space="preserve">Clashes </t>
    </r>
  </si>
  <si>
    <r>
      <rPr>
        <b/>
        <sz val="9"/>
        <rFont val="Arial"/>
        <family val="2"/>
        <charset val="238"/>
      </rPr>
      <t>Podregiony:</t>
    </r>
    <r>
      <rPr>
        <b/>
        <i/>
        <sz val="9"/>
        <rFont val="Arial"/>
        <family val="2"/>
        <charset val="238"/>
      </rPr>
      <t xml:space="preserve">   </t>
    </r>
    <r>
      <rPr>
        <i/>
        <sz val="9"/>
        <color theme="1" tint="0.34998626667073579"/>
        <rFont val="Arial"/>
        <family val="2"/>
        <charset val="238"/>
      </rPr>
      <t xml:space="preserve">Subregions: </t>
    </r>
  </si>
  <si>
    <r>
      <t xml:space="preserve">                ENTITIES  OF  THE  NATIONAL  ECONOMY</t>
    </r>
    <r>
      <rPr>
        <i/>
        <vertAlign val="superscript"/>
        <sz val="10"/>
        <color theme="1" tint="0.34998626667073579"/>
        <rFont val="Arial"/>
        <family val="2"/>
        <charset val="238"/>
      </rPr>
      <t>ab</t>
    </r>
    <r>
      <rPr>
        <i/>
        <sz val="10"/>
        <color theme="1" tint="0.34998626667073579"/>
        <rFont val="Arial"/>
        <family val="2"/>
        <charset val="238"/>
      </rPr>
      <t xml:space="preserve">  IN  THE  REGON  REGISTER  IN  2018</t>
    </r>
  </si>
  <si>
    <r>
      <t xml:space="preserve">WYSZCZEGÓLNIENIE
</t>
    </r>
    <r>
      <rPr>
        <i/>
        <sz val="9"/>
        <color theme="1" tint="0.34998626667073579"/>
        <rFont val="Arial"/>
        <family val="2"/>
        <charset val="238"/>
      </rPr>
      <t>SPECIFICATION</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color indexed="63"/>
        <rFont val="Arial"/>
        <family val="2"/>
        <charset val="238"/>
      </rPr>
      <t xml:space="preserve"> </t>
    </r>
    <r>
      <rPr>
        <i/>
        <sz val="9"/>
        <color theme="1" tint="0.34998626667073579"/>
        <rFont val="Arial"/>
        <family val="2"/>
        <charset val="238"/>
      </rPr>
      <t>corresponding period 
    of previous year = 100</t>
    </r>
  </si>
  <si>
    <r>
      <t xml:space="preserve">Ogółem </t>
    </r>
    <r>
      <rPr>
        <i/>
        <sz val="9"/>
        <color theme="1" tint="0.34998626667073579"/>
        <rFont val="Arial"/>
        <family val="2"/>
        <charset val="238"/>
      </rPr>
      <t xml:space="preserve">Grand total </t>
    </r>
  </si>
  <si>
    <r>
      <t xml:space="preserve">Osoby prawne          i jednostki orga-          nizacyjne niemające osobo-       wości prawnej                        </t>
    </r>
    <r>
      <rPr>
        <i/>
        <sz val="9"/>
        <color theme="1" tint="0.34998626667073579"/>
        <rFont val="Arial"/>
        <family val="2"/>
        <charset val="238"/>
      </rPr>
      <t xml:space="preserve">Legal entities and organiza-     tional units without         legal </t>
    </r>
    <r>
      <rPr>
        <i/>
        <sz val="9"/>
        <color indexed="63"/>
        <rFont val="Arial"/>
        <family val="2"/>
        <charset val="238"/>
      </rPr>
      <t xml:space="preserve">personality </t>
    </r>
  </si>
  <si>
    <r>
      <t xml:space="preserve">przedsię-biorstwa państwowe </t>
    </r>
    <r>
      <rPr>
        <i/>
        <sz val="9"/>
        <color theme="1" tint="0.34998626667073579"/>
        <rFont val="Arial"/>
        <family val="2"/>
        <charset val="238"/>
      </rPr>
      <t>state         owned enterprises</t>
    </r>
    <r>
      <rPr>
        <i/>
        <sz val="9"/>
        <color indexed="63"/>
        <rFont val="Arial"/>
        <family val="2"/>
        <charset val="238"/>
      </rPr>
      <t xml:space="preserve"> </t>
    </r>
  </si>
  <si>
    <r>
      <t>spół-        dzielnie</t>
    </r>
    <r>
      <rPr>
        <sz val="9"/>
        <color indexed="63"/>
        <rFont val="Arial"/>
        <family val="2"/>
        <charset val="238"/>
      </rPr>
      <t xml:space="preserve"> </t>
    </r>
    <r>
      <rPr>
        <i/>
        <sz val="9"/>
        <color theme="1" tint="0.34998626667073579"/>
        <rFont val="Arial"/>
        <family val="2"/>
        <charset val="238"/>
      </rPr>
      <t xml:space="preserve">coope-ratives </t>
    </r>
  </si>
  <si>
    <r>
      <t xml:space="preserve">spółki handlowe </t>
    </r>
    <r>
      <rPr>
        <i/>
        <sz val="9"/>
        <color theme="1" tint="0.34998626667073579"/>
        <rFont val="Arial"/>
        <family val="2"/>
        <charset val="238"/>
      </rPr>
      <t>comme-      rcial companies</t>
    </r>
    <r>
      <rPr>
        <sz val="9"/>
        <color theme="1" tint="0.34998626667073579"/>
        <rFont val="Arial"/>
        <family val="2"/>
        <charset val="238"/>
      </rPr>
      <t xml:space="preserve"> </t>
    </r>
  </si>
  <si>
    <r>
      <t xml:space="preserve">                          z udziałem kapitału     zagranicz-nego       </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with         foreign capital participation</t>
    </r>
    <r>
      <rPr>
        <i/>
        <sz val="9"/>
        <color indexed="63"/>
        <rFont val="Arial"/>
        <family val="2"/>
        <charset val="238"/>
      </rPr>
      <t xml:space="preserve"> </t>
    </r>
  </si>
  <si>
    <r>
      <t xml:space="preserve">spółki cywilne    </t>
    </r>
    <r>
      <rPr>
        <sz val="9"/>
        <color indexed="63"/>
        <rFont val="Arial"/>
        <family val="2"/>
        <charset val="238"/>
      </rPr>
      <t xml:space="preserve">  </t>
    </r>
    <r>
      <rPr>
        <i/>
        <sz val="9"/>
        <color theme="1" tint="0.34998626667073579"/>
        <rFont val="Arial"/>
        <family val="2"/>
        <charset val="238"/>
      </rPr>
      <t>civil law partner-      ships companies</t>
    </r>
    <r>
      <rPr>
        <sz val="9"/>
        <color indexed="63"/>
        <rFont val="Arial"/>
        <family val="2"/>
        <charset val="238"/>
      </rPr>
      <t xml:space="preserve"> </t>
    </r>
  </si>
  <si>
    <r>
      <t xml:space="preserve">Osoby fizyczne prowa-        dzące działalność gospo-       darczą </t>
    </r>
    <r>
      <rPr>
        <i/>
        <vertAlign val="superscript"/>
        <sz val="9"/>
        <rFont val="Arial"/>
        <family val="2"/>
        <charset val="238"/>
      </rPr>
      <t xml:space="preserve">                                                                                                                                                                                                                                                                                                                                                                         </t>
    </r>
    <r>
      <rPr>
        <i/>
        <sz val="9"/>
        <color theme="1" tint="0.34998626667073579"/>
        <rFont val="Arial"/>
        <family val="2"/>
        <charset val="238"/>
      </rPr>
      <t xml:space="preserve">Natural persons conducting economic activity </t>
    </r>
    <r>
      <rPr>
        <i/>
        <sz val="9"/>
        <color indexed="63"/>
        <rFont val="Arial"/>
        <family val="2"/>
        <charset val="238"/>
      </rPr>
      <t xml:space="preserve"> </t>
    </r>
  </si>
  <si>
    <r>
      <t xml:space="preserve">rolnictwo, leśnictwo, łowiectwo     
i rybactwo </t>
    </r>
    <r>
      <rPr>
        <i/>
        <sz val="9"/>
        <color theme="1" tint="0.34998626667073579"/>
        <rFont val="Arial"/>
        <family val="2"/>
        <charset val="238"/>
      </rPr>
      <t>agriculture, forestry      and            fishing</t>
    </r>
  </si>
  <si>
    <r>
      <t>    powiaty:  </t>
    </r>
    <r>
      <rPr>
        <sz val="9"/>
        <color indexed="63"/>
        <rFont val="Arial"/>
        <family val="2"/>
        <charset val="238"/>
      </rPr>
      <t> </t>
    </r>
    <r>
      <rPr>
        <i/>
        <sz val="9"/>
        <color theme="1" tint="0.34998626667073579"/>
        <rFont val="Arial"/>
        <family val="2"/>
        <charset val="238"/>
      </rPr>
      <t xml:space="preserve">powiats: </t>
    </r>
  </si>
  <si>
    <r>
      <t xml:space="preserve">                ENTITIES  OF  THE  NATIONAL  ECONOMY</t>
    </r>
    <r>
      <rPr>
        <i/>
        <vertAlign val="superscript"/>
        <sz val="10"/>
        <color theme="1" tint="0.34998626667073579"/>
        <rFont val="Arial"/>
        <family val="2"/>
        <charset val="238"/>
      </rPr>
      <t>ab</t>
    </r>
    <r>
      <rPr>
        <i/>
        <sz val="10"/>
        <color theme="1" tint="0.34998626667073579"/>
        <rFont val="Arial"/>
        <family val="2"/>
        <charset val="238"/>
      </rPr>
      <t xml:space="preserve">  IN  THE  REGON  REGISTER  IN  2018  (cont.)</t>
    </r>
  </si>
  <si>
    <r>
      <t xml:space="preserve">Osoby prawne               i jednostki organiza-cyjne niemające osobowości prawnej                                  </t>
    </r>
    <r>
      <rPr>
        <i/>
        <sz val="9"/>
        <color theme="1" tint="0.34998626667073579"/>
        <rFont val="Arial"/>
        <family val="2"/>
        <charset val="238"/>
      </rPr>
      <t>Legal entities and organiza-     tional units without         legal personalit</t>
    </r>
    <r>
      <rPr>
        <i/>
        <sz val="9"/>
        <color indexed="63"/>
        <rFont val="Arial"/>
        <family val="2"/>
        <charset val="238"/>
      </rPr>
      <t xml:space="preserve">y </t>
    </r>
  </si>
  <si>
    <r>
      <t xml:space="preserve">przedsię-biorstwa państwowe           </t>
    </r>
    <r>
      <rPr>
        <i/>
        <sz val="9"/>
        <color theme="1" tint="0.34998626667073579"/>
        <rFont val="Arial"/>
        <family val="2"/>
        <charset val="238"/>
      </rPr>
      <t xml:space="preserve">state         owned enterprises </t>
    </r>
  </si>
  <si>
    <r>
      <t xml:space="preserve">spół-        dzielnie </t>
    </r>
    <r>
      <rPr>
        <i/>
        <sz val="9"/>
        <color theme="1" tint="0.34998626667073579"/>
        <rFont val="Arial"/>
        <family val="2"/>
        <charset val="238"/>
      </rPr>
      <t xml:space="preserve">coope-ratives </t>
    </r>
  </si>
  <si>
    <r>
      <t xml:space="preserve">spółki handlowe </t>
    </r>
    <r>
      <rPr>
        <i/>
        <sz val="9"/>
        <color theme="1" tint="0.34998626667073579"/>
        <rFont val="Arial"/>
        <family val="2"/>
        <charset val="238"/>
      </rPr>
      <t xml:space="preserve">commercial companies </t>
    </r>
  </si>
  <si>
    <r>
      <t xml:space="preserve">z udziałem kapitału     zagranicz-nego           </t>
    </r>
    <r>
      <rPr>
        <i/>
        <sz val="9"/>
        <rFont val="Arial"/>
        <family val="2"/>
        <charset val="238"/>
      </rPr>
      <t xml:space="preserve">  </t>
    </r>
    <r>
      <rPr>
        <i/>
        <sz val="9"/>
        <color theme="1" tint="0.34998626667073579"/>
        <rFont val="Arial"/>
        <family val="2"/>
        <charset val="238"/>
      </rPr>
      <t xml:space="preserve">with         foreign capital participa-      tion </t>
    </r>
  </si>
  <si>
    <r>
      <t xml:space="preserve">spółki cywilne     </t>
    </r>
    <r>
      <rPr>
        <sz val="9"/>
        <color indexed="63"/>
        <rFont val="Arial"/>
        <family val="2"/>
        <charset val="238"/>
      </rPr>
      <t xml:space="preserve"> </t>
    </r>
    <r>
      <rPr>
        <i/>
        <sz val="9"/>
        <color theme="1" tint="0.34998626667073579"/>
        <rFont val="Arial"/>
        <family val="2"/>
        <charset val="238"/>
      </rPr>
      <t>civil law partner-    ships companies</t>
    </r>
    <r>
      <rPr>
        <sz val="9"/>
        <color theme="1" tint="0.34998626667073579"/>
        <rFont val="Arial"/>
        <family val="2"/>
        <charset val="238"/>
      </rPr>
      <t xml:space="preserve"> </t>
    </r>
  </si>
  <si>
    <r>
      <t xml:space="preserve">Osoby fizyczne prowa-        dzące działalność gospo-       darczą                                                                                                                                                                                                                                                                                                                                                      </t>
    </r>
    <r>
      <rPr>
        <sz val="9"/>
        <color indexed="63"/>
        <rFont val="Arial"/>
        <family val="2"/>
        <charset val="238"/>
      </rPr>
      <t xml:space="preserve">                    </t>
    </r>
    <r>
      <rPr>
        <i/>
        <sz val="9"/>
        <color theme="1" tint="0.34998626667073579"/>
        <rFont val="Arial"/>
        <family val="2"/>
        <charset val="238"/>
      </rPr>
      <t>Natural persons conducting economic activit</t>
    </r>
    <r>
      <rPr>
        <i/>
        <sz val="9"/>
        <color indexed="63"/>
        <rFont val="Arial"/>
        <family val="2"/>
        <charset val="238"/>
      </rPr>
      <t xml:space="preserve">y  </t>
    </r>
  </si>
  <si>
    <r>
      <t xml:space="preserve">rolnictwo, leśnictwo, łowiectwo     
i rybactwo </t>
    </r>
    <r>
      <rPr>
        <i/>
        <sz val="9"/>
        <color theme="1" tint="0.34998626667073579"/>
        <rFont val="Arial"/>
        <family val="2"/>
        <charset val="238"/>
      </rPr>
      <t>agricul-      ture,               forestry      and fishing</t>
    </r>
  </si>
  <si>
    <r>
      <t xml:space="preserve">    powiaty: </t>
    </r>
    <r>
      <rPr>
        <b/>
        <sz val="9"/>
        <color theme="1" tint="0.34998626667073579"/>
        <rFont val="Arial"/>
        <family val="2"/>
        <charset val="238"/>
      </rPr>
      <t> </t>
    </r>
    <r>
      <rPr>
        <i/>
        <sz val="9"/>
        <color theme="1" tint="0.34998626667073579"/>
        <rFont val="Arial"/>
        <family val="2"/>
        <charset val="238"/>
      </rPr>
      <t xml:space="preserve"> powiats: </t>
    </r>
  </si>
  <si>
    <r>
      <t xml:space="preserve">WYSZCZEGÓLNIENIE
</t>
    </r>
    <r>
      <rPr>
        <i/>
        <sz val="9"/>
        <color theme="1" tint="0.34998626667073579"/>
        <rFont val="Arial"/>
        <family val="2"/>
        <charset val="238"/>
      </rPr>
      <t>SPECIFICATION</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indexed="63"/>
        <rFont val="Arial"/>
        <family val="2"/>
        <charset val="238"/>
      </rPr>
      <t xml:space="preserve"> </t>
    </r>
    <r>
      <rPr>
        <i/>
        <sz val="9"/>
        <color theme="1" tint="0.34998626667073579"/>
        <rFont val="Arial"/>
        <family val="2"/>
        <charset val="238"/>
      </rPr>
      <t xml:space="preserve"> corresponding period 
    of previous year = 100</t>
    </r>
  </si>
  <si>
    <r>
      <t xml:space="preserve">  przemysł</t>
    </r>
    <r>
      <rPr>
        <i/>
        <vertAlign val="superscript"/>
        <sz val="9"/>
        <rFont val="Arial"/>
        <family val="2"/>
        <charset val="238"/>
      </rPr>
      <t>c</t>
    </r>
    <r>
      <rPr>
        <sz val="9"/>
        <color indexed="63"/>
        <rFont val="Arial"/>
        <family val="2"/>
        <charset val="238"/>
      </rPr>
      <t xml:space="preserve"> </t>
    </r>
    <r>
      <rPr>
        <i/>
        <sz val="9"/>
        <color theme="1" tint="0.34998626667073579"/>
        <rFont val="Arial"/>
        <family val="2"/>
        <charset val="238"/>
      </rPr>
      <t>industry</t>
    </r>
    <r>
      <rPr>
        <i/>
        <vertAlign val="superscript"/>
        <sz val="9"/>
        <color theme="1" tint="0.34998626667073579"/>
        <rFont val="Arial"/>
        <family val="2"/>
        <charset val="238"/>
      </rPr>
      <t>c</t>
    </r>
    <r>
      <rPr>
        <i/>
        <sz val="9"/>
        <color indexed="63"/>
        <rFont val="Arial"/>
        <family val="2"/>
        <charset val="238"/>
      </rPr>
      <t xml:space="preserve"> </t>
    </r>
  </si>
  <si>
    <r>
      <t xml:space="preserve">  przetwór-stwo przemys-łowe         </t>
    </r>
    <r>
      <rPr>
        <sz val="9"/>
        <color indexed="63"/>
        <rFont val="Arial"/>
        <family val="2"/>
        <charset val="238"/>
      </rPr>
      <t xml:space="preserve"> </t>
    </r>
    <r>
      <rPr>
        <i/>
        <sz val="9"/>
        <color theme="1" tint="0.34998626667073579"/>
        <rFont val="Arial"/>
        <family val="2"/>
        <charset val="238"/>
      </rPr>
      <t xml:space="preserve">manufac- turing </t>
    </r>
  </si>
  <si>
    <r>
      <t xml:space="preserve">budow-        nictwo </t>
    </r>
    <r>
      <rPr>
        <sz val="9"/>
        <color indexed="63"/>
        <rFont val="Arial"/>
        <family val="2"/>
        <charset val="238"/>
      </rPr>
      <t xml:space="preserve"> </t>
    </r>
    <r>
      <rPr>
        <i/>
        <sz val="9"/>
        <color theme="1" tint="0.34998626667073579"/>
        <rFont val="Arial"/>
        <family val="2"/>
        <charset val="238"/>
      </rPr>
      <t xml:space="preserve">construction </t>
    </r>
  </si>
  <si>
    <r>
      <t>handel; naprawa pojazdów samocho-dowych</t>
    </r>
    <r>
      <rPr>
        <vertAlign val="superscript"/>
        <sz val="9"/>
        <rFont val="Arial"/>
        <family val="2"/>
        <charset val="238"/>
      </rPr>
      <t xml:space="preserve">∆ </t>
    </r>
    <r>
      <rPr>
        <i/>
        <sz val="9"/>
        <color theme="1" tint="0.34998626667073579"/>
        <rFont val="Arial"/>
        <family val="2"/>
        <charset val="238"/>
      </rPr>
      <t>trade;       repair           of motor vehicles</t>
    </r>
    <r>
      <rPr>
        <i/>
        <vertAlign val="superscript"/>
        <sz val="9"/>
        <color theme="1" tint="0.34998626667073579"/>
        <rFont val="Arial"/>
        <family val="2"/>
        <charset val="238"/>
      </rPr>
      <t>∆</t>
    </r>
  </si>
  <si>
    <r>
      <t xml:space="preserve">transport        i gospo-darka maga-zynowa           </t>
    </r>
    <r>
      <rPr>
        <sz val="9"/>
        <color indexed="63"/>
        <rFont val="Arial"/>
        <family val="2"/>
        <charset val="238"/>
      </rPr>
      <t xml:space="preserve">  </t>
    </r>
    <r>
      <rPr>
        <i/>
        <sz val="9"/>
        <color theme="1" tint="0.34998626667073579"/>
        <rFont val="Arial"/>
        <family val="2"/>
        <charset val="238"/>
      </rPr>
      <t>transpor-tation  and storage</t>
    </r>
    <r>
      <rPr>
        <i/>
        <sz val="9"/>
        <color indexed="63"/>
        <rFont val="Arial"/>
        <family val="2"/>
        <charset val="238"/>
      </rPr>
      <t xml:space="preserve">      </t>
    </r>
  </si>
  <si>
    <r>
      <t>zakwate-rowanie          i gastro-nomia</t>
    </r>
    <r>
      <rPr>
        <vertAlign val="superscript"/>
        <sz val="9"/>
        <rFont val="Czcionka tekstu podstawowego"/>
        <charset val="238"/>
      </rPr>
      <t>∆</t>
    </r>
    <r>
      <rPr>
        <vertAlign val="superscript"/>
        <sz val="9"/>
        <color indexed="63"/>
        <rFont val="Czcionka tekstu podstawowego"/>
        <charset val="238"/>
      </rPr>
      <t xml:space="preserve"> </t>
    </r>
    <r>
      <rPr>
        <i/>
        <sz val="9"/>
        <color theme="1" tint="0.34998626667073579"/>
        <rFont val="Czcionka tekstu podstawowego"/>
        <charset val="238"/>
      </rPr>
      <t>accommo-dation       and        catering</t>
    </r>
    <r>
      <rPr>
        <i/>
        <vertAlign val="superscript"/>
        <sz val="9"/>
        <color theme="1" tint="0.34998626667073579"/>
        <rFont val="Czcionka tekstu podstawowego"/>
        <charset val="238"/>
      </rPr>
      <t>∆</t>
    </r>
  </si>
  <si>
    <r>
      <t xml:space="preserve">informacja      i komuni-kacja </t>
    </r>
    <r>
      <rPr>
        <i/>
        <sz val="9"/>
        <color theme="1" tint="0.34998626667073579"/>
        <rFont val="Arial"/>
        <family val="2"/>
        <charset val="238"/>
      </rPr>
      <t>informa-    tion and comm</t>
    </r>
    <r>
      <rPr>
        <i/>
        <sz val="9"/>
        <color indexed="63"/>
        <rFont val="Arial"/>
        <family val="2"/>
        <charset val="238"/>
      </rPr>
      <t>u-nication</t>
    </r>
  </si>
  <si>
    <r>
      <t xml:space="preserve">działalność finansowa       i ubezpie-czeniowa </t>
    </r>
    <r>
      <rPr>
        <i/>
        <sz val="9"/>
        <color theme="1" tint="0.34998626667073579"/>
        <rFont val="Arial"/>
        <family val="2"/>
        <charset val="238"/>
      </rPr>
      <t>financial and insurance activities</t>
    </r>
  </si>
  <si>
    <r>
      <t>obsługa rynku nierucho-   mości</t>
    </r>
    <r>
      <rPr>
        <vertAlign val="superscript"/>
        <sz val="9"/>
        <rFont val="Arial"/>
        <family val="2"/>
        <charset val="238"/>
      </rPr>
      <t xml:space="preserve">∆      </t>
    </r>
    <r>
      <rPr>
        <vertAlign val="superscript"/>
        <sz val="9"/>
        <color indexed="63"/>
        <rFont val="Arial"/>
        <family val="2"/>
        <charset val="238"/>
      </rPr>
      <t xml:space="preserve"> </t>
    </r>
    <r>
      <rPr>
        <i/>
        <vertAlign val="superscript"/>
        <sz val="9"/>
        <color indexed="63"/>
        <rFont val="Arial"/>
        <family val="2"/>
        <charset val="238"/>
      </rPr>
      <t xml:space="preserve">  </t>
    </r>
    <r>
      <rPr>
        <i/>
        <sz val="9"/>
        <color theme="1" tint="0.34998626667073579"/>
        <rFont val="Arial"/>
        <family val="2"/>
        <charset val="238"/>
      </rPr>
      <t>real estate activities</t>
    </r>
  </si>
  <si>
    <r>
      <t>działalność profesjo-nalna, naukowa       i techniczna</t>
    </r>
    <r>
      <rPr>
        <sz val="9"/>
        <color indexed="63"/>
        <rFont val="Czcionka tekstu podstawowego"/>
        <charset val="238"/>
      </rPr>
      <t xml:space="preserve"> </t>
    </r>
    <r>
      <rPr>
        <i/>
        <sz val="9"/>
        <color theme="1" tint="0.34998626667073579"/>
        <rFont val="Czcionka tekstu podstawowego"/>
        <charset val="238"/>
      </rPr>
      <t>professional, scientific and technical activities</t>
    </r>
  </si>
  <si>
    <r>
      <t xml:space="preserve">administro-
wanie           
i działalność wspiera-            jąca </t>
    </r>
    <r>
      <rPr>
        <vertAlign val="superscript"/>
        <sz val="9"/>
        <rFont val="Czcionka tekstu podstawowego"/>
        <charset val="238"/>
      </rPr>
      <t xml:space="preserve">∆ </t>
    </r>
    <r>
      <rPr>
        <sz val="9"/>
        <rFont val="Czcionka tekstu podstawowego"/>
        <charset val="238"/>
      </rPr>
      <t xml:space="preserve">      </t>
    </r>
    <r>
      <rPr>
        <sz val="9"/>
        <color indexed="63"/>
        <rFont val="Czcionka tekstu podstawowego"/>
        <charset val="238"/>
      </rPr>
      <t xml:space="preserve">  </t>
    </r>
    <r>
      <rPr>
        <i/>
        <sz val="9"/>
        <color theme="1" tint="0.34998626667073579"/>
        <rFont val="Czcionka tekstu podstawowego"/>
        <charset val="238"/>
      </rPr>
      <t>admini-      strative      and         support service activities</t>
    </r>
  </si>
  <si>
    <r>
      <t>działalność związana      z kulturą, rozrywką            i rekreacją</t>
    </r>
    <r>
      <rPr>
        <sz val="9"/>
        <color indexed="63"/>
        <rFont val="Czcionka tekstu podstawowego"/>
        <charset val="238"/>
      </rPr>
      <t xml:space="preserve"> </t>
    </r>
    <r>
      <rPr>
        <i/>
        <sz val="9"/>
        <color theme="1" tint="0.34998626667073579"/>
        <rFont val="Czcionka tekstu podstawowego"/>
        <charset val="238"/>
      </rPr>
      <t>arts, enter-tainment and recreation</t>
    </r>
  </si>
  <si>
    <r>
      <t xml:space="preserve">    powiaty: </t>
    </r>
    <r>
      <rPr>
        <b/>
        <sz val="9"/>
        <color theme="1" tint="0.34998626667073579"/>
        <rFont val="Arial"/>
        <family val="2"/>
        <charset val="238"/>
      </rPr>
      <t> </t>
    </r>
    <r>
      <rPr>
        <sz val="9"/>
        <color theme="1" tint="0.34998626667073579"/>
        <rFont val="Arial"/>
        <family val="2"/>
        <charset val="238"/>
      </rPr>
      <t> </t>
    </r>
    <r>
      <rPr>
        <i/>
        <sz val="9"/>
        <color theme="1" tint="0.34998626667073579"/>
        <rFont val="Arial"/>
        <family val="2"/>
        <charset val="238"/>
      </rPr>
      <t xml:space="preserve">powiats: </t>
    </r>
  </si>
  <si>
    <r>
      <t>przemysł</t>
    </r>
    <r>
      <rPr>
        <i/>
        <vertAlign val="superscript"/>
        <sz val="9"/>
        <rFont val="Arial"/>
        <family val="2"/>
        <charset val="238"/>
      </rPr>
      <t>c</t>
    </r>
    <r>
      <rPr>
        <sz val="9"/>
        <rFont val="Arial"/>
        <family val="2"/>
        <charset val="238"/>
      </rPr>
      <t xml:space="preserve"> </t>
    </r>
    <r>
      <rPr>
        <i/>
        <sz val="9"/>
        <color theme="1" tint="0.34998626667073579"/>
        <rFont val="Arial"/>
        <family val="2"/>
        <charset val="238"/>
      </rPr>
      <t>industry</t>
    </r>
    <r>
      <rPr>
        <i/>
        <vertAlign val="superscript"/>
        <sz val="9"/>
        <color theme="1" tint="0.34998626667073579"/>
        <rFont val="Arial"/>
        <family val="2"/>
        <charset val="238"/>
      </rPr>
      <t xml:space="preserve">c </t>
    </r>
  </si>
  <si>
    <r>
      <t xml:space="preserve">  przetwór-stwo przemys-łowe       </t>
    </r>
    <r>
      <rPr>
        <sz val="9"/>
        <color indexed="63"/>
        <rFont val="Arial"/>
        <family val="2"/>
        <charset val="238"/>
      </rPr>
      <t xml:space="preserve">   </t>
    </r>
    <r>
      <rPr>
        <i/>
        <sz val="9"/>
        <color theme="1" tint="0.34998626667073579"/>
        <rFont val="Arial"/>
        <family val="2"/>
        <charset val="238"/>
      </rPr>
      <t xml:space="preserve">manufac- turing </t>
    </r>
  </si>
  <si>
    <r>
      <t xml:space="preserve">budow-         nictwo </t>
    </r>
    <r>
      <rPr>
        <sz val="9"/>
        <color indexed="63"/>
        <rFont val="Arial"/>
        <family val="2"/>
        <charset val="238"/>
      </rPr>
      <t xml:space="preserve"> </t>
    </r>
    <r>
      <rPr>
        <i/>
        <sz val="9"/>
        <color theme="1" tint="0.34998626667073579"/>
        <rFont val="Arial"/>
        <family val="2"/>
        <charset val="238"/>
      </rPr>
      <t>construction</t>
    </r>
    <r>
      <rPr>
        <i/>
        <sz val="9"/>
        <color indexed="63"/>
        <rFont val="Arial"/>
        <family val="2"/>
        <charset val="238"/>
      </rPr>
      <t xml:space="preserve"> </t>
    </r>
  </si>
  <si>
    <r>
      <t>handel; naprawa pojazdów samocho-dowych</t>
    </r>
    <r>
      <rPr>
        <vertAlign val="superscript"/>
        <sz val="9"/>
        <rFont val="Arial"/>
        <family val="2"/>
        <charset val="238"/>
      </rPr>
      <t>∆</t>
    </r>
    <r>
      <rPr>
        <vertAlign val="superscript"/>
        <sz val="9"/>
        <color indexed="63"/>
        <rFont val="Arial"/>
        <family val="2"/>
        <charset val="238"/>
      </rPr>
      <t xml:space="preserve"> </t>
    </r>
    <r>
      <rPr>
        <i/>
        <sz val="9"/>
        <color theme="1" tint="0.34998626667073579"/>
        <rFont val="Arial"/>
        <family val="2"/>
        <charset val="238"/>
      </rPr>
      <t>trade;       repair            of motor vehicles</t>
    </r>
    <r>
      <rPr>
        <vertAlign val="superscript"/>
        <sz val="9"/>
        <color theme="1" tint="0.34998626667073579"/>
        <rFont val="Arial"/>
        <family val="2"/>
        <charset val="238"/>
      </rPr>
      <t>∆</t>
    </r>
  </si>
  <si>
    <r>
      <t xml:space="preserve">transport         i gospo-darka maga-zynowa        </t>
    </r>
    <r>
      <rPr>
        <sz val="9"/>
        <color indexed="63"/>
        <rFont val="Arial"/>
        <family val="2"/>
        <charset val="238"/>
      </rPr>
      <t xml:space="preserve">     </t>
    </r>
    <r>
      <rPr>
        <i/>
        <sz val="9"/>
        <color theme="1" tint="0.34998626667073579"/>
        <rFont val="Arial"/>
        <family val="2"/>
        <charset val="238"/>
      </rPr>
      <t xml:space="preserve">transpor-tation and storage  </t>
    </r>
    <r>
      <rPr>
        <i/>
        <sz val="9"/>
        <color indexed="63"/>
        <rFont val="Arial"/>
        <family val="2"/>
        <charset val="238"/>
      </rPr>
      <t xml:space="preserve">    </t>
    </r>
  </si>
  <si>
    <r>
      <t>zakwate-rowanie          i gastro-nomia</t>
    </r>
    <r>
      <rPr>
        <vertAlign val="superscript"/>
        <sz val="9"/>
        <rFont val="Czcionka tekstu podstawowego"/>
        <charset val="238"/>
      </rPr>
      <t xml:space="preserve"> ∆ </t>
    </r>
    <r>
      <rPr>
        <i/>
        <sz val="9"/>
        <color theme="1" tint="0.34998626667073579"/>
        <rFont val="Czcionka tekstu podstawowego"/>
        <charset val="238"/>
      </rPr>
      <t>accommo-dation       and        catering</t>
    </r>
    <r>
      <rPr>
        <i/>
        <vertAlign val="superscript"/>
        <sz val="9"/>
        <color indexed="63"/>
        <rFont val="Czcionka tekstu podstawowego"/>
        <charset val="238"/>
      </rPr>
      <t>∆</t>
    </r>
  </si>
  <si>
    <r>
      <t>informacja     i komuni-kacja</t>
    </r>
    <r>
      <rPr>
        <sz val="9"/>
        <color indexed="63"/>
        <rFont val="Arial"/>
        <family val="2"/>
        <charset val="238"/>
      </rPr>
      <t xml:space="preserve"> </t>
    </r>
    <r>
      <rPr>
        <i/>
        <sz val="9"/>
        <color theme="1" tint="0.34998626667073579"/>
        <rFont val="Arial"/>
        <family val="2"/>
        <charset val="238"/>
      </rPr>
      <t>informa-    tion and commu-nication</t>
    </r>
  </si>
  <si>
    <r>
      <t xml:space="preserve">działalność finansowa     i ubezpie-czeniowa </t>
    </r>
    <r>
      <rPr>
        <i/>
        <sz val="9"/>
        <color theme="1" tint="0.34998626667073579"/>
        <rFont val="Arial"/>
        <family val="2"/>
        <charset val="238"/>
      </rPr>
      <t>financial and insurance activities</t>
    </r>
  </si>
  <si>
    <r>
      <t xml:space="preserve">obsługa rynku nierucho-   mości </t>
    </r>
    <r>
      <rPr>
        <vertAlign val="superscript"/>
        <sz val="9"/>
        <rFont val="Arial"/>
        <family val="2"/>
        <charset val="238"/>
      </rPr>
      <t xml:space="preserve">∆     </t>
    </r>
    <r>
      <rPr>
        <vertAlign val="superscript"/>
        <sz val="9"/>
        <color indexed="63"/>
        <rFont val="Arial"/>
        <family val="2"/>
        <charset val="238"/>
      </rPr>
      <t xml:space="preserve">   </t>
    </r>
    <r>
      <rPr>
        <i/>
        <vertAlign val="superscript"/>
        <sz val="9"/>
        <color indexed="63"/>
        <rFont val="Arial"/>
        <family val="2"/>
        <charset val="238"/>
      </rPr>
      <t xml:space="preserve"> </t>
    </r>
    <r>
      <rPr>
        <i/>
        <sz val="9"/>
        <color theme="1" tint="0.34998626667073579"/>
        <rFont val="Arial"/>
        <family val="2"/>
        <charset val="238"/>
      </rPr>
      <t>real estate activities</t>
    </r>
  </si>
  <si>
    <r>
      <t xml:space="preserve">działalność profesjo-nalna, naukowa         i techniczna </t>
    </r>
    <r>
      <rPr>
        <i/>
        <sz val="9"/>
        <color theme="1" tint="0.34998626667073579"/>
        <rFont val="Czcionka tekstu podstawowego"/>
        <charset val="238"/>
      </rPr>
      <t>professio-nal,            scientific           and technical activities</t>
    </r>
  </si>
  <si>
    <r>
      <t xml:space="preserve">administro-
wanie            i działalność wspiera-      jąca </t>
    </r>
    <r>
      <rPr>
        <vertAlign val="superscript"/>
        <sz val="9"/>
        <rFont val="Czcionka tekstu podstawowego"/>
        <charset val="238"/>
      </rPr>
      <t xml:space="preserve">∆      </t>
    </r>
    <r>
      <rPr>
        <vertAlign val="superscript"/>
        <sz val="9"/>
        <color indexed="63"/>
        <rFont val="Czcionka tekstu podstawowego"/>
        <charset val="238"/>
      </rPr>
      <t xml:space="preserve">     </t>
    </r>
    <r>
      <rPr>
        <i/>
        <sz val="9"/>
        <color theme="1" tint="0.34998626667073579"/>
        <rFont val="Czcionka tekstu podstawowego"/>
        <charset val="238"/>
      </rPr>
      <t>admini-      strative      and         support service activities</t>
    </r>
  </si>
  <si>
    <r>
      <t xml:space="preserve">działal-     ność związana      z kulturą, rozrywką         i rekreacją </t>
    </r>
    <r>
      <rPr>
        <i/>
        <sz val="9"/>
        <color theme="1" tint="0.34998626667073579"/>
        <rFont val="Czcionka tekstu podstawowego"/>
        <charset val="238"/>
      </rPr>
      <t>arts, enter-tainment and recreation</t>
    </r>
  </si>
  <si>
    <r>
      <t>   </t>
    </r>
    <r>
      <rPr>
        <b/>
        <sz val="9"/>
        <rFont val="Arial"/>
        <family val="2"/>
        <charset val="238"/>
      </rPr>
      <t xml:space="preserve"> powiaty: </t>
    </r>
    <r>
      <rPr>
        <i/>
        <sz val="9"/>
        <rFont val="Arial"/>
        <family val="2"/>
        <charset val="238"/>
      </rPr>
      <t> </t>
    </r>
    <r>
      <rPr>
        <i/>
        <sz val="9"/>
        <color theme="1" tint="0.34998626667073579"/>
        <rFont val="Arial"/>
        <family val="2"/>
        <charset val="238"/>
      </rPr>
      <t xml:space="preserve"> powiats: </t>
    </r>
  </si>
  <si>
    <r>
      <t xml:space="preserve">w zł             </t>
    </r>
    <r>
      <rPr>
        <sz val="9"/>
        <color theme="1" tint="0.34998626667073579"/>
        <rFont val="Arial"/>
        <family val="2"/>
        <charset val="238"/>
      </rPr>
      <t xml:space="preserve">       </t>
    </r>
    <r>
      <rPr>
        <i/>
        <sz val="9"/>
        <color theme="1" tint="0.34998626667073579"/>
        <rFont val="Arial"/>
        <family val="2"/>
        <charset val="238"/>
      </rPr>
      <t xml:space="preserve">in zl </t>
    </r>
  </si>
  <si>
    <r>
      <t xml:space="preserve">w zł                   </t>
    </r>
    <r>
      <rPr>
        <sz val="9"/>
        <color theme="1" tint="0.34998626667073579"/>
        <rFont val="Arial"/>
        <family val="2"/>
        <charset val="238"/>
      </rPr>
      <t xml:space="preserve"> </t>
    </r>
    <r>
      <rPr>
        <i/>
        <sz val="9"/>
        <color theme="1" tint="0.34998626667073579"/>
        <rFont val="Arial"/>
        <family val="2"/>
        <charset val="238"/>
      </rPr>
      <t xml:space="preserve">in zl </t>
    </r>
  </si>
  <si>
    <r>
      <t xml:space="preserve">w zł                  </t>
    </r>
    <r>
      <rPr>
        <sz val="9"/>
        <color theme="1" tint="0.34998626667073579"/>
        <rFont val="Arial"/>
        <family val="2"/>
        <charset val="238"/>
      </rPr>
      <t xml:space="preserve">  </t>
    </r>
    <r>
      <rPr>
        <i/>
        <sz val="9"/>
        <color theme="1" tint="0.34998626667073579"/>
        <rFont val="Arial"/>
        <family val="2"/>
        <charset val="238"/>
      </rPr>
      <t xml:space="preserve">in zl </t>
    </r>
  </si>
  <si>
    <r>
      <t xml:space="preserve">w zł                 </t>
    </r>
    <r>
      <rPr>
        <sz val="9"/>
        <color theme="1" tint="0.34998626667073579"/>
        <rFont val="Arial"/>
        <family val="2"/>
        <charset val="238"/>
      </rPr>
      <t xml:space="preserve">   </t>
    </r>
    <r>
      <rPr>
        <i/>
        <sz val="9"/>
        <color theme="1" tint="0.34998626667073579"/>
        <rFont val="Arial"/>
        <family val="2"/>
        <charset val="238"/>
      </rPr>
      <t xml:space="preserve">in zl </t>
    </r>
  </si>
  <si>
    <r>
      <t xml:space="preserve">      </t>
    </r>
    <r>
      <rPr>
        <i/>
        <sz val="9"/>
        <color theme="1" tint="0.34998626667073579"/>
        <rFont val="Arial"/>
        <family val="2"/>
        <charset val="238"/>
      </rPr>
      <t xml:space="preserve">corresponding period   </t>
    </r>
  </si>
  <si>
    <r>
      <t>towarów i usług konsumpcyjnych</t>
    </r>
    <r>
      <rPr>
        <i/>
        <vertAlign val="superscript"/>
        <sz val="9"/>
        <rFont val="Arial"/>
        <family val="2"/>
        <charset val="238"/>
      </rPr>
      <t xml:space="preserve">a  </t>
    </r>
    <r>
      <rPr>
        <vertAlign val="superscript"/>
        <sz val="9"/>
        <rFont val="Arial"/>
        <family val="2"/>
        <charset val="238"/>
      </rPr>
      <t xml:space="preserve">                              </t>
    </r>
    <r>
      <rPr>
        <vertAlign val="superscript"/>
        <sz val="9"/>
        <color indexed="63"/>
        <rFont val="Arial"/>
        <family val="2"/>
        <charset val="238"/>
      </rPr>
      <t xml:space="preserve">     </t>
    </r>
    <r>
      <rPr>
        <i/>
        <sz val="9"/>
        <color theme="1" tint="0.34998626667073579"/>
        <rFont val="Arial"/>
        <family val="2"/>
        <charset val="238"/>
      </rPr>
      <t>of consumer goods                             and services</t>
    </r>
    <r>
      <rPr>
        <i/>
        <vertAlign val="superscript"/>
        <sz val="9"/>
        <color theme="1" tint="0.34998626667073579"/>
        <rFont val="Arial"/>
        <family val="2"/>
        <charset val="238"/>
      </rPr>
      <t>a</t>
    </r>
    <r>
      <rPr>
        <i/>
        <sz val="9"/>
        <color indexed="63"/>
        <rFont val="Arial"/>
        <family val="2"/>
        <charset val="238"/>
      </rPr>
      <t xml:space="preserve"> </t>
    </r>
  </si>
  <si>
    <r>
      <t xml:space="preserve">ogółem                                          </t>
    </r>
    <r>
      <rPr>
        <sz val="9"/>
        <color indexed="63"/>
        <rFont val="Arial"/>
        <family val="2"/>
        <charset val="238"/>
      </rPr>
      <t xml:space="preserve">        </t>
    </r>
    <r>
      <rPr>
        <i/>
        <sz val="9"/>
        <color theme="1" tint="0.34998626667073579"/>
        <rFont val="Arial"/>
        <family val="2"/>
        <charset val="238"/>
      </rPr>
      <t xml:space="preserve">total </t>
    </r>
  </si>
  <si>
    <r>
      <t xml:space="preserve">Wskaźnik cen                                                                                                                                                                                                                                      </t>
    </r>
    <r>
      <rPr>
        <sz val="9"/>
        <color indexed="63"/>
        <rFont val="Arial"/>
        <family val="2"/>
        <charset val="238"/>
      </rPr>
      <t xml:space="preserve">    </t>
    </r>
    <r>
      <rPr>
        <i/>
        <sz val="9"/>
        <color theme="1" tint="0.34998626667073579"/>
        <rFont val="Arial"/>
        <family val="2"/>
        <charset val="238"/>
      </rPr>
      <t xml:space="preserve">Price indices </t>
    </r>
  </si>
  <si>
    <r>
      <t>produkcji sprzedanej przemysłu</t>
    </r>
    <r>
      <rPr>
        <i/>
        <vertAlign val="superscript"/>
        <sz val="9"/>
        <rFont val="Arial"/>
        <family val="2"/>
        <charset val="238"/>
      </rPr>
      <t xml:space="preserve">b                                                                                                                                                                                                               </t>
    </r>
    <r>
      <rPr>
        <i/>
        <vertAlign val="superscript"/>
        <sz val="9"/>
        <color indexed="63"/>
        <rFont val="Arial"/>
        <family val="2"/>
        <charset val="238"/>
      </rPr>
      <t xml:space="preserve">      </t>
    </r>
    <r>
      <rPr>
        <i/>
        <sz val="9"/>
        <color theme="1" tint="0.34998626667073579"/>
        <rFont val="Arial"/>
        <family val="2"/>
        <charset val="238"/>
      </rPr>
      <t>of sold production of industry</t>
    </r>
    <r>
      <rPr>
        <i/>
        <vertAlign val="superscript"/>
        <sz val="9"/>
        <color theme="1" tint="0.34998626667073579"/>
        <rFont val="Arial"/>
        <family val="2"/>
        <charset val="238"/>
      </rPr>
      <t xml:space="preserve">b </t>
    </r>
  </si>
  <si>
    <r>
      <t xml:space="preserve">górnictwo i wydobywanie             </t>
    </r>
    <r>
      <rPr>
        <sz val="9"/>
        <color indexed="63"/>
        <rFont val="Arial"/>
        <family val="2"/>
        <charset val="238"/>
      </rPr>
      <t xml:space="preserve">   </t>
    </r>
    <r>
      <rPr>
        <i/>
        <sz val="9"/>
        <color theme="1" tint="0.34998626667073579"/>
        <rFont val="Arial"/>
        <family val="2"/>
        <charset val="238"/>
      </rPr>
      <t xml:space="preserve">mining and quarrying </t>
    </r>
  </si>
  <si>
    <r>
      <t>przetwórstwo przemysłowe</t>
    </r>
    <r>
      <rPr>
        <sz val="9"/>
        <color indexed="63"/>
        <rFont val="Arial"/>
        <family val="2"/>
        <charset val="238"/>
      </rPr>
      <t xml:space="preserve"> </t>
    </r>
    <r>
      <rPr>
        <sz val="9"/>
        <color theme="1" tint="0.34998626667073579"/>
        <rFont val="Arial"/>
        <family val="2"/>
        <charset val="238"/>
      </rPr>
      <t> </t>
    </r>
    <r>
      <rPr>
        <i/>
        <sz val="9"/>
        <color theme="1" tint="0.34998626667073579"/>
        <rFont val="Arial"/>
        <family val="2"/>
        <charset val="238"/>
      </rPr>
      <t xml:space="preserve">manufacturing  </t>
    </r>
  </si>
  <si>
    <r>
      <t xml:space="preserve">OKRESY                                           </t>
    </r>
    <r>
      <rPr>
        <i/>
        <sz val="9"/>
        <color theme="1" tint="0.34998626667073579"/>
        <rFont val="Arial"/>
        <family val="2"/>
        <charset val="238"/>
      </rPr>
      <t xml:space="preserve">PERIODS </t>
    </r>
  </si>
  <si>
    <r>
      <t xml:space="preserve">Wskaźnik cen  (dok.)                                                                                                                                                           </t>
    </r>
    <r>
      <rPr>
        <sz val="9"/>
        <color indexed="63"/>
        <rFont val="Arial"/>
        <family val="2"/>
        <charset val="238"/>
      </rPr>
      <t xml:space="preserve">        </t>
    </r>
    <r>
      <rPr>
        <i/>
        <sz val="9"/>
        <color theme="1" tint="0.34998626667073579"/>
        <rFont val="Arial"/>
        <family val="2"/>
        <charset val="238"/>
      </rPr>
      <t xml:space="preserve">Price indices  (cont.) </t>
    </r>
  </si>
  <si>
    <r>
      <t>produkcji sprzedanej przemysłu</t>
    </r>
    <r>
      <rPr>
        <i/>
        <vertAlign val="superscript"/>
        <sz val="9"/>
        <rFont val="Arial"/>
        <family val="2"/>
        <charset val="238"/>
      </rPr>
      <t xml:space="preserve">a </t>
    </r>
    <r>
      <rPr>
        <sz val="9"/>
        <rFont val="Arial"/>
        <family val="2"/>
        <charset val="238"/>
      </rPr>
      <t xml:space="preserve"> (dok.)                                                                  </t>
    </r>
    <r>
      <rPr>
        <i/>
        <sz val="9"/>
        <color theme="1" tint="0.34998626667073579"/>
        <rFont val="Arial"/>
        <family val="2"/>
        <charset val="238"/>
      </rPr>
      <t>of sold production of industry</t>
    </r>
    <r>
      <rPr>
        <i/>
        <vertAlign val="superscript"/>
        <sz val="9"/>
        <color theme="1" tint="0.34998626667073579"/>
        <rFont val="Arial"/>
        <family val="2"/>
        <charset val="238"/>
      </rPr>
      <t xml:space="preserve">a </t>
    </r>
    <r>
      <rPr>
        <i/>
        <sz val="9"/>
        <color theme="1" tint="0.34998626667073579"/>
        <rFont val="Arial"/>
        <family val="2"/>
        <charset val="238"/>
      </rPr>
      <t xml:space="preserve">(cont.) </t>
    </r>
  </si>
  <si>
    <r>
      <t>wytwarzanie i zaopatrywanie                 w energię elektryczną, gaz, parę wodną i gorącą wodę</t>
    </r>
    <r>
      <rPr>
        <vertAlign val="superscript"/>
        <sz val="9"/>
        <rFont val="Arial"/>
        <family val="2"/>
        <charset val="238"/>
      </rPr>
      <t xml:space="preserve">∆                            </t>
    </r>
    <r>
      <rPr>
        <vertAlign val="superscript"/>
        <sz val="9"/>
        <color indexed="63"/>
        <rFont val="Arial"/>
        <family val="2"/>
        <charset val="238"/>
      </rPr>
      <t xml:space="preserve">               </t>
    </r>
    <r>
      <rPr>
        <i/>
        <sz val="9"/>
        <color theme="1" tint="0.34998626667073579"/>
        <rFont val="Arial"/>
        <family val="2"/>
        <charset val="238"/>
      </rPr>
      <t xml:space="preserve">electricity, gas, steam and                     air conditioning supply </t>
    </r>
  </si>
  <si>
    <r>
      <t>dostawa wody; gospodarowanie ściekami i odpadami; rekultywacja</t>
    </r>
    <r>
      <rPr>
        <vertAlign val="superscript"/>
        <sz val="9"/>
        <rFont val="Arial"/>
        <family val="2"/>
        <charset val="238"/>
      </rPr>
      <t xml:space="preserve">∆ </t>
    </r>
    <r>
      <rPr>
        <i/>
        <sz val="9"/>
        <color theme="1" tint="0.34998626667073579"/>
        <rFont val="Arial"/>
        <family val="2"/>
        <charset val="238"/>
      </rPr>
      <t xml:space="preserve">water supply; sewerage, waste  management and remediation activities </t>
    </r>
  </si>
  <si>
    <r>
      <t>produkcji budowlano-                               -montażowej</t>
    </r>
    <r>
      <rPr>
        <i/>
        <vertAlign val="superscript"/>
        <sz val="9"/>
        <rFont val="Arial"/>
        <family val="2"/>
        <charset val="238"/>
      </rPr>
      <t>a</t>
    </r>
    <r>
      <rPr>
        <vertAlign val="superscript"/>
        <sz val="9"/>
        <rFont val="Arial"/>
        <family val="2"/>
        <charset val="238"/>
      </rPr>
      <t xml:space="preserve">                                                        </t>
    </r>
    <r>
      <rPr>
        <vertAlign val="superscript"/>
        <sz val="9"/>
        <color indexed="63"/>
        <rFont val="Arial"/>
        <family val="2"/>
        <charset val="238"/>
      </rPr>
      <t xml:space="preserve">       </t>
    </r>
    <r>
      <rPr>
        <i/>
        <sz val="9"/>
        <color theme="1" tint="0.34998626667073579"/>
        <rFont val="Arial"/>
        <family val="2"/>
        <charset val="238"/>
      </rPr>
      <t xml:space="preserve">of construction          </t>
    </r>
    <r>
      <rPr>
        <i/>
        <sz val="9"/>
        <color indexed="63"/>
        <rFont val="Arial"/>
        <family val="2"/>
        <charset val="238"/>
      </rPr>
      <t xml:space="preserve">                               </t>
    </r>
    <r>
      <rPr>
        <i/>
        <sz val="9"/>
        <color theme="1" tint="0.34998626667073579"/>
        <rFont val="Arial"/>
        <family val="2"/>
        <charset val="238"/>
      </rPr>
      <t>and assembly production</t>
    </r>
    <r>
      <rPr>
        <i/>
        <vertAlign val="superscript"/>
        <sz val="9"/>
        <color theme="1" tint="0.34998626667073579"/>
        <rFont val="Arial"/>
        <family val="2"/>
        <charset val="238"/>
      </rPr>
      <t>a</t>
    </r>
  </si>
  <si>
    <r>
      <t xml:space="preserve">Średnia cena skupu         za 1 dt w zł                       (bez siewnego)      </t>
    </r>
    <r>
      <rPr>
        <sz val="9"/>
        <color indexed="63"/>
        <rFont val="Arial"/>
        <family val="2"/>
        <charset val="238"/>
      </rPr>
      <t xml:space="preserve">   </t>
    </r>
    <r>
      <rPr>
        <i/>
        <sz val="9"/>
        <color theme="1" tint="0.34998626667073579"/>
        <rFont val="Arial"/>
        <family val="2"/>
        <charset val="238"/>
      </rPr>
      <t xml:space="preserve">Average                  procurement price         per 1 dt in zl                 (excluding sowing      seed) </t>
    </r>
  </si>
  <si>
    <r>
      <t xml:space="preserve">OKRESY
</t>
    </r>
    <r>
      <rPr>
        <i/>
        <sz val="9"/>
        <color theme="1" tint="0.34998626667073579"/>
        <rFont val="Arial"/>
        <family val="2"/>
        <charset val="238"/>
      </rPr>
      <t>PERIODS</t>
    </r>
    <r>
      <rPr>
        <sz val="9"/>
        <rFont val="Arial"/>
        <family val="2"/>
        <charset val="238"/>
      </rPr>
      <t xml:space="preserve">
</t>
    </r>
    <r>
      <rPr>
        <b/>
        <sz val="9"/>
        <rFont val="Arial"/>
        <family val="2"/>
        <charset val="238"/>
      </rPr>
      <t xml:space="preserve">A </t>
    </r>
    <r>
      <rPr>
        <sz val="9"/>
        <rFont val="Arial"/>
        <family val="2"/>
        <charset val="238"/>
      </rPr>
      <t xml:space="preserve">– analogiczny okres roku 
 poprzedniego = 100
</t>
    </r>
    <r>
      <rPr>
        <sz val="9"/>
        <color theme="1" tint="0.34998626667073579"/>
        <rFont val="Arial"/>
        <family val="2"/>
        <charset val="238"/>
      </rPr>
      <t xml:space="preserve">  </t>
    </r>
    <r>
      <rPr>
        <i/>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t>
    </r>
    <r>
      <rPr>
        <i/>
        <sz val="9"/>
        <color theme="1" tint="0.34998626667073579"/>
        <rFont val="Arial"/>
        <family val="2"/>
        <charset val="238"/>
      </rPr>
      <t xml:space="preserve"> previous period = 100</t>
    </r>
  </si>
  <si>
    <r>
      <t>przemysłu</t>
    </r>
    <r>
      <rPr>
        <i/>
        <vertAlign val="superscript"/>
        <sz val="9"/>
        <rFont val="Arial"/>
        <family val="2"/>
        <charset val="238"/>
      </rPr>
      <t xml:space="preserve">d                                                                              </t>
    </r>
    <r>
      <rPr>
        <i/>
        <vertAlign val="superscript"/>
        <sz val="9"/>
        <color indexed="63"/>
        <rFont val="Arial"/>
        <family val="2"/>
        <charset val="238"/>
      </rPr>
      <t xml:space="preserve">   </t>
    </r>
    <r>
      <rPr>
        <i/>
        <sz val="9"/>
        <color theme="1" tint="0.34998626667073579"/>
        <rFont val="Arial"/>
        <family val="2"/>
        <charset val="238"/>
      </rPr>
      <t>industry</t>
    </r>
    <r>
      <rPr>
        <i/>
        <vertAlign val="superscript"/>
        <sz val="9"/>
        <color theme="1" tint="0.34998626667073579"/>
        <rFont val="Arial"/>
        <family val="2"/>
        <charset val="238"/>
      </rPr>
      <t>d</t>
    </r>
    <r>
      <rPr>
        <i/>
        <sz val="9"/>
        <color theme="1" tint="0.34998626667073579"/>
        <rFont val="Arial"/>
        <family val="2"/>
        <charset val="238"/>
      </rPr>
      <t xml:space="preserve"> </t>
    </r>
  </si>
  <si>
    <r>
      <t>Produkcja sprzedana</t>
    </r>
    <r>
      <rPr>
        <i/>
        <vertAlign val="superscript"/>
        <sz val="9"/>
        <rFont val="Arial"/>
        <family val="2"/>
        <charset val="238"/>
      </rPr>
      <t>a</t>
    </r>
    <r>
      <rPr>
        <i/>
        <vertAlign val="superscript"/>
        <sz val="9"/>
        <rFont val="Times New Roman"/>
        <family val="1"/>
        <charset val="238"/>
      </rPr>
      <t xml:space="preserve">      </t>
    </r>
    <r>
      <rPr>
        <i/>
        <vertAlign val="superscript"/>
        <sz val="9"/>
        <color theme="1" tint="0.34998626667073579"/>
        <rFont val="Times New Roman"/>
        <family val="1"/>
        <charset val="238"/>
      </rPr>
      <t xml:space="preserve">    </t>
    </r>
    <r>
      <rPr>
        <i/>
        <sz val="9"/>
        <color theme="1" tint="0.34998626667073579"/>
        <rFont val="Arial"/>
        <family val="2"/>
        <charset val="238"/>
      </rPr>
      <t>Sold production</t>
    </r>
    <r>
      <rPr>
        <i/>
        <vertAlign val="superscript"/>
        <sz val="9"/>
        <color theme="1" tint="0.34998626667073579"/>
        <rFont val="Arial"/>
        <family val="2"/>
        <charset val="238"/>
      </rPr>
      <t>a</t>
    </r>
    <r>
      <rPr>
        <i/>
        <vertAlign val="superscript"/>
        <sz val="9"/>
        <color theme="1" tint="0.34998626667073579"/>
        <rFont val="Times New Roman"/>
        <family val="1"/>
        <charset val="238"/>
      </rPr>
      <t xml:space="preserve"> </t>
    </r>
  </si>
  <si>
    <r>
      <t xml:space="preserve">budowlano-montażowej </t>
    </r>
    <r>
      <rPr>
        <i/>
        <vertAlign val="superscript"/>
        <sz val="9"/>
        <rFont val="Arial"/>
        <family val="2"/>
        <charset val="238"/>
      </rPr>
      <t xml:space="preserve">   </t>
    </r>
    <r>
      <rPr>
        <i/>
        <vertAlign val="superscript"/>
        <sz val="9"/>
        <rFont val="Times New Roman"/>
        <family val="1"/>
        <charset val="238"/>
      </rPr>
      <t xml:space="preserve">                                      </t>
    </r>
    <r>
      <rPr>
        <i/>
        <vertAlign val="superscript"/>
        <sz val="9"/>
        <color indexed="63"/>
        <rFont val="Times New Roman"/>
        <family val="1"/>
        <charset val="238"/>
      </rPr>
      <t xml:space="preserve">  </t>
    </r>
    <r>
      <rPr>
        <i/>
        <sz val="9"/>
        <color theme="1" tint="0.34998626667073579"/>
        <rFont val="Arial"/>
        <family val="2"/>
        <charset val="238"/>
      </rPr>
      <t xml:space="preserve">construction and assembly </t>
    </r>
  </si>
  <si>
    <r>
      <t>Nakłady                           inwestycyjne</t>
    </r>
    <r>
      <rPr>
        <i/>
        <vertAlign val="superscript"/>
        <sz val="9"/>
        <rFont val="Arial"/>
        <family val="2"/>
        <charset val="238"/>
      </rPr>
      <t>bc</t>
    </r>
    <r>
      <rPr>
        <i/>
        <vertAlign val="superscript"/>
        <sz val="9"/>
        <color indexed="63"/>
        <rFont val="Arial"/>
        <family val="2"/>
        <charset val="238"/>
      </rPr>
      <t xml:space="preserve"> </t>
    </r>
    <r>
      <rPr>
        <i/>
        <sz val="9"/>
        <color theme="1" tint="0.34998626667073579"/>
        <rFont val="Arial"/>
        <family val="2"/>
        <charset val="238"/>
      </rPr>
      <t>Investment           outlays</t>
    </r>
    <r>
      <rPr>
        <i/>
        <vertAlign val="superscript"/>
        <sz val="9"/>
        <color theme="1" tint="0.34998626667073579"/>
        <rFont val="Arial"/>
        <family val="2"/>
        <charset val="238"/>
      </rPr>
      <t>bc</t>
    </r>
    <r>
      <rPr>
        <i/>
        <sz val="9"/>
        <color theme="1" tint="0.34998626667073579"/>
        <rFont val="Arial"/>
        <family val="2"/>
        <charset val="238"/>
      </rPr>
      <t xml:space="preserve"> </t>
    </r>
  </si>
  <si>
    <r>
      <t>Wynik budżetu         państwa</t>
    </r>
    <r>
      <rPr>
        <i/>
        <vertAlign val="superscript"/>
        <sz val="9"/>
        <rFont val="Arial"/>
        <family val="2"/>
        <charset val="238"/>
      </rPr>
      <t>b</t>
    </r>
    <r>
      <rPr>
        <sz val="9"/>
        <rFont val="Arial"/>
        <family val="2"/>
        <charset val="238"/>
      </rPr>
      <t xml:space="preserve">                        w mln zł                           </t>
    </r>
    <r>
      <rPr>
        <sz val="9"/>
        <color indexed="63"/>
        <rFont val="Arial"/>
        <family val="2"/>
        <charset val="238"/>
      </rPr>
      <t xml:space="preserve">   </t>
    </r>
    <r>
      <rPr>
        <i/>
        <sz val="9"/>
        <color theme="1" tint="0.34998626667073579"/>
        <rFont val="Arial"/>
        <family val="2"/>
        <charset val="238"/>
      </rPr>
      <t>State budget                        in balance</t>
    </r>
    <r>
      <rPr>
        <i/>
        <vertAlign val="superscript"/>
        <sz val="9"/>
        <color theme="1" tint="0.34998626667073579"/>
        <rFont val="Arial"/>
        <family val="2"/>
        <charset val="238"/>
      </rPr>
      <t>b</t>
    </r>
    <r>
      <rPr>
        <i/>
        <sz val="9"/>
        <color theme="1" tint="0.34998626667073579"/>
        <rFont val="Arial"/>
        <family val="2"/>
        <charset val="238"/>
      </rPr>
      <t xml:space="preserve">                        in mln zl </t>
    </r>
  </si>
  <si>
    <r>
      <t>WOJEWÓDZTWA</t>
    </r>
    <r>
      <rPr>
        <sz val="9"/>
        <color indexed="63"/>
        <rFont val="Arial"/>
        <family val="2"/>
        <charset val="238"/>
      </rPr>
      <t xml:space="preserve"> </t>
    </r>
    <r>
      <rPr>
        <i/>
        <sz val="9"/>
        <color theme="1" tint="0.34998626667073579"/>
        <rFont val="Arial"/>
        <family val="2"/>
        <charset val="238"/>
      </rPr>
      <t xml:space="preserve">VOIVODSHIPS </t>
    </r>
  </si>
  <si>
    <r>
      <t xml:space="preserve">ogółem
</t>
    </r>
    <r>
      <rPr>
        <i/>
        <sz val="9"/>
        <color theme="1" tint="0.34998626667073579"/>
        <rFont val="Arial"/>
        <family val="2"/>
        <charset val="238"/>
      </rPr>
      <t>grand 
total</t>
    </r>
  </si>
  <si>
    <r>
      <t xml:space="preserve">miasta
</t>
    </r>
    <r>
      <rPr>
        <i/>
        <sz val="9"/>
        <color theme="1" tint="0.34998626667073579"/>
        <rFont val="Arial"/>
        <family val="2"/>
        <charset val="238"/>
      </rPr>
      <t>urban areas</t>
    </r>
  </si>
  <si>
    <r>
      <t xml:space="preserve">wieś
</t>
    </r>
    <r>
      <rPr>
        <i/>
        <sz val="9"/>
        <color theme="1" tint="0.34998626667073579"/>
        <rFont val="Arial"/>
        <family val="2"/>
        <charset val="238"/>
      </rPr>
      <t>rural
 areas</t>
    </r>
  </si>
  <si>
    <r>
      <t xml:space="preserve">małżeń-
stwa </t>
    </r>
    <r>
      <rPr>
        <i/>
        <sz val="9"/>
        <color theme="1" tint="0.34998626667073579"/>
        <rFont val="Arial"/>
        <family val="2"/>
        <charset val="238"/>
      </rPr>
      <t xml:space="preserve">marriages </t>
    </r>
  </si>
  <si>
    <r>
      <t xml:space="preserve">urodzenia żywe      </t>
    </r>
    <r>
      <rPr>
        <sz val="9"/>
        <color indexed="63"/>
        <rFont val="Arial"/>
        <family val="2"/>
        <charset val="238"/>
      </rPr>
      <t xml:space="preserve">   </t>
    </r>
    <r>
      <rPr>
        <i/>
        <sz val="9"/>
        <color theme="1" tint="0.34998626667073579"/>
        <rFont val="Arial"/>
        <family val="2"/>
        <charset val="238"/>
      </rPr>
      <t>live births</t>
    </r>
  </si>
  <si>
    <r>
      <t xml:space="preserve">zgony                                  </t>
    </r>
    <r>
      <rPr>
        <sz val="9"/>
        <color indexed="63"/>
        <rFont val="Arial"/>
        <family val="2"/>
        <charset val="238"/>
      </rPr>
      <t xml:space="preserve">    </t>
    </r>
    <r>
      <rPr>
        <i/>
        <sz val="9"/>
        <color theme="1" tint="0.34998626667073579"/>
        <rFont val="Arial"/>
        <family val="2"/>
        <charset val="238"/>
      </rPr>
      <t xml:space="preserve">deaths </t>
    </r>
  </si>
  <si>
    <r>
      <t>nie-      mowląt</t>
    </r>
    <r>
      <rPr>
        <i/>
        <vertAlign val="superscript"/>
        <sz val="9"/>
        <rFont val="Arial"/>
        <family val="2"/>
        <charset val="238"/>
      </rPr>
      <t>c</t>
    </r>
    <r>
      <rPr>
        <i/>
        <sz val="9"/>
        <rFont val="Arial"/>
        <family val="2"/>
        <charset val="238"/>
      </rPr>
      <t xml:space="preserve"> </t>
    </r>
    <r>
      <rPr>
        <sz val="9"/>
        <rFont val="Arial"/>
        <family val="2"/>
        <charset val="238"/>
      </rPr>
      <t xml:space="preserve">              </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infants</t>
    </r>
    <r>
      <rPr>
        <i/>
        <vertAlign val="superscript"/>
        <sz val="9"/>
        <color theme="1" tint="0.34998626667073579"/>
        <rFont val="Arial"/>
        <family val="2"/>
        <charset val="238"/>
      </rPr>
      <t>c</t>
    </r>
  </si>
  <si>
    <r>
      <t>przyrost naturalny</t>
    </r>
    <r>
      <rPr>
        <vertAlign val="superscript"/>
        <sz val="9"/>
        <rFont val="Arial"/>
        <family val="2"/>
        <charset val="238"/>
      </rPr>
      <t>b</t>
    </r>
    <r>
      <rPr>
        <sz val="9"/>
        <color indexed="63"/>
        <rFont val="Arial"/>
        <family val="2"/>
        <charset val="238"/>
      </rPr>
      <t xml:space="preserve"> </t>
    </r>
    <r>
      <rPr>
        <sz val="9"/>
        <color theme="1" tint="0.34998626667073579"/>
        <rFont val="Arial"/>
        <family val="2"/>
        <charset val="238"/>
      </rPr>
      <t>n</t>
    </r>
    <r>
      <rPr>
        <i/>
        <sz val="9"/>
        <color theme="1" tint="0.34998626667073579"/>
        <rFont val="Arial"/>
        <family val="2"/>
        <charset val="238"/>
      </rPr>
      <t>atural               increase</t>
    </r>
    <r>
      <rPr>
        <i/>
        <vertAlign val="superscript"/>
        <sz val="9"/>
        <color theme="1" tint="0.34998626667073579"/>
        <rFont val="Arial"/>
        <family val="2"/>
        <charset val="238"/>
      </rPr>
      <t>b</t>
    </r>
    <r>
      <rPr>
        <i/>
        <sz val="9"/>
        <color theme="1" tint="0.34998626667073579"/>
        <rFont val="Arial"/>
        <family val="2"/>
        <charset val="238"/>
      </rPr>
      <t xml:space="preserve"> </t>
    </r>
  </si>
  <si>
    <r>
      <t>małżeń-
stwa</t>
    </r>
    <r>
      <rPr>
        <sz val="9"/>
        <color indexed="63"/>
        <rFont val="Arial"/>
        <family val="2"/>
        <charset val="238"/>
      </rPr>
      <t xml:space="preserve"> </t>
    </r>
    <r>
      <rPr>
        <i/>
        <sz val="9"/>
        <color theme="1" tint="0.34998626667073579"/>
        <rFont val="Arial"/>
        <family val="2"/>
        <charset val="238"/>
      </rPr>
      <t xml:space="preserve">marriages </t>
    </r>
  </si>
  <si>
    <r>
      <t xml:space="preserve">urodzenia żywe         </t>
    </r>
    <r>
      <rPr>
        <sz val="9"/>
        <color indexed="63"/>
        <rFont val="Arial"/>
        <family val="2"/>
        <charset val="238"/>
      </rPr>
      <t xml:space="preserve">  </t>
    </r>
    <r>
      <rPr>
        <i/>
        <sz val="9"/>
        <color indexed="63"/>
        <rFont val="Arial"/>
        <family val="2"/>
        <charset val="238"/>
      </rPr>
      <t xml:space="preserve"> </t>
    </r>
    <r>
      <rPr>
        <i/>
        <sz val="9"/>
        <color theme="1" tint="0.34998626667073579"/>
        <rFont val="Arial"/>
        <family val="2"/>
        <charset val="238"/>
      </rPr>
      <t xml:space="preserve">live births </t>
    </r>
  </si>
  <si>
    <r>
      <t xml:space="preserve">zgony                             </t>
    </r>
    <r>
      <rPr>
        <sz val="9"/>
        <color indexed="63"/>
        <rFont val="Arial"/>
        <family val="2"/>
        <charset val="238"/>
      </rPr>
      <t xml:space="preserve">         </t>
    </r>
    <r>
      <rPr>
        <sz val="9"/>
        <color theme="1" tint="0.34998626667073579"/>
        <rFont val="Arial"/>
        <family val="2"/>
        <charset val="238"/>
      </rPr>
      <t>d</t>
    </r>
    <r>
      <rPr>
        <i/>
        <sz val="9"/>
        <color theme="1" tint="0.34998626667073579"/>
        <rFont val="Arial"/>
        <family val="2"/>
        <charset val="238"/>
      </rPr>
      <t xml:space="preserve">eaths </t>
    </r>
  </si>
  <si>
    <r>
      <t>nie-          mowląt</t>
    </r>
    <r>
      <rPr>
        <i/>
        <vertAlign val="superscript"/>
        <sz val="9"/>
        <rFont val="Arial"/>
        <family val="2"/>
        <charset val="238"/>
      </rPr>
      <t xml:space="preserve">cd </t>
    </r>
    <r>
      <rPr>
        <sz val="9"/>
        <rFont val="Arial"/>
        <family val="2"/>
        <charset val="238"/>
      </rPr>
      <t xml:space="preserve">              </t>
    </r>
    <r>
      <rPr>
        <i/>
        <sz val="9"/>
        <color indexed="63"/>
        <rFont val="Arial"/>
        <family val="2"/>
        <charset val="238"/>
      </rPr>
      <t xml:space="preserve">         </t>
    </r>
    <r>
      <rPr>
        <i/>
        <sz val="9"/>
        <color theme="1" tint="0.34998626667073579"/>
        <rFont val="Arial"/>
        <family val="2"/>
        <charset val="238"/>
      </rPr>
      <t>infants</t>
    </r>
    <r>
      <rPr>
        <i/>
        <vertAlign val="superscript"/>
        <sz val="9"/>
        <color theme="1" tint="0.34998626667073579"/>
        <rFont val="Arial"/>
        <family val="2"/>
        <charset val="238"/>
      </rPr>
      <t>cd</t>
    </r>
  </si>
  <si>
    <r>
      <t>przyrost naturalny</t>
    </r>
    <r>
      <rPr>
        <i/>
        <vertAlign val="superscript"/>
        <sz val="9"/>
        <rFont val="Arial"/>
        <family val="2"/>
        <charset val="238"/>
      </rPr>
      <t xml:space="preserve">b </t>
    </r>
    <r>
      <rPr>
        <i/>
        <sz val="9"/>
        <color theme="1" tint="0.34998626667073579"/>
        <rFont val="Arial"/>
        <family val="2"/>
        <charset val="238"/>
      </rPr>
      <t>natural               increase</t>
    </r>
    <r>
      <rPr>
        <i/>
        <vertAlign val="superscript"/>
        <sz val="9"/>
        <color theme="1" tint="0.34998626667073579"/>
        <rFont val="Arial"/>
        <family val="2"/>
        <charset val="238"/>
      </rPr>
      <t xml:space="preserve">b </t>
    </r>
  </si>
  <si>
    <r>
      <t xml:space="preserve">w tysiącach
</t>
    </r>
    <r>
      <rPr>
        <i/>
        <sz val="9"/>
        <color theme="1" tint="0.34998626667073579"/>
        <rFont val="Arial"/>
        <family val="2"/>
        <charset val="238"/>
      </rPr>
      <t>in thousand</t>
    </r>
  </si>
  <si>
    <r>
      <t xml:space="preserve">w liczbach bezwzględnych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in absolute numbers</t>
    </r>
  </si>
  <si>
    <r>
      <t xml:space="preserve">na 1000 ludności                                                                                 </t>
    </r>
    <r>
      <rPr>
        <sz val="9"/>
        <color indexed="63"/>
        <rFont val="Arial"/>
        <family val="2"/>
        <charset val="238"/>
      </rPr>
      <t xml:space="preserve">      </t>
    </r>
    <r>
      <rPr>
        <i/>
        <sz val="9"/>
        <color theme="1" tint="0.34998626667073579"/>
        <rFont val="Arial"/>
        <family val="2"/>
        <charset val="238"/>
      </rPr>
      <t>per 1000 population</t>
    </r>
  </si>
  <si>
    <r>
      <t xml:space="preserve">WOJEWÓDZTWA </t>
    </r>
    <r>
      <rPr>
        <i/>
        <sz val="9"/>
        <color theme="1" tint="0.34998626667073579"/>
        <rFont val="Arial"/>
        <family val="2"/>
        <charset val="238"/>
      </rPr>
      <t>VOIVODSHIPS</t>
    </r>
    <r>
      <rPr>
        <i/>
        <sz val="9"/>
        <color indexed="63"/>
        <rFont val="Arial"/>
        <family val="2"/>
        <charset val="238"/>
      </rPr>
      <t xml:space="preserve"> </t>
    </r>
  </si>
  <si>
    <r>
      <t xml:space="preserve">w tysiącach                                                                                   </t>
    </r>
    <r>
      <rPr>
        <sz val="9"/>
        <color indexed="63"/>
        <rFont val="Arial"/>
        <family val="2"/>
        <charset val="238"/>
      </rPr>
      <t xml:space="preserve">   </t>
    </r>
    <r>
      <rPr>
        <i/>
        <sz val="9"/>
        <color theme="1" tint="0.34998626667073579"/>
        <rFont val="Arial"/>
        <family val="2"/>
        <charset val="238"/>
      </rPr>
      <t xml:space="preserve">in thousand </t>
    </r>
  </si>
  <si>
    <r>
      <t>w % cywilnej ludności aktywnej zawodowo</t>
    </r>
    <r>
      <rPr>
        <i/>
        <vertAlign val="superscript"/>
        <sz val="9"/>
        <rFont val="Arial"/>
        <family val="2"/>
        <charset val="238"/>
      </rPr>
      <t>a</t>
    </r>
    <r>
      <rPr>
        <vertAlign val="superscript"/>
        <sz val="9"/>
        <rFont val="Arial"/>
        <family val="2"/>
        <charset val="238"/>
      </rPr>
      <t xml:space="preserve">                          </t>
    </r>
    <r>
      <rPr>
        <vertAlign val="superscript"/>
        <sz val="9"/>
        <color indexed="63"/>
        <rFont val="Arial"/>
        <family val="2"/>
        <charset val="238"/>
      </rPr>
      <t xml:space="preserve">     </t>
    </r>
    <r>
      <rPr>
        <vertAlign val="superscript"/>
        <sz val="9"/>
        <color theme="1" tint="0.34998626667073579"/>
        <rFont val="Arial"/>
        <family val="2"/>
        <charset val="238"/>
      </rPr>
      <t xml:space="preserve">  </t>
    </r>
    <r>
      <rPr>
        <i/>
        <sz val="9"/>
        <color theme="1" tint="0.34998626667073579"/>
        <rFont val="Arial"/>
        <family val="2"/>
        <charset val="238"/>
      </rPr>
      <t>in % of civil economically active  population</t>
    </r>
    <r>
      <rPr>
        <i/>
        <vertAlign val="superscript"/>
        <sz val="9"/>
        <color theme="1" tint="0.34998626667073579"/>
        <rFont val="Arial"/>
        <family val="2"/>
        <charset val="238"/>
      </rPr>
      <t>a</t>
    </r>
    <r>
      <rPr>
        <i/>
        <sz val="9"/>
        <color theme="1" tint="0.34998626667073579"/>
        <rFont val="Arial"/>
        <family val="2"/>
        <charset val="238"/>
      </rPr>
      <t xml:space="preserve"> </t>
    </r>
  </si>
  <si>
    <r>
      <t xml:space="preserve">Udział osób bez prawa
do zasiłku w ogólnej
liczbie bezrobotnych
w %
</t>
    </r>
    <r>
      <rPr>
        <i/>
        <sz val="9"/>
        <color theme="1" tint="0.34998626667073579"/>
        <rFont val="Arial"/>
        <family val="2"/>
        <charset val="238"/>
      </rPr>
      <t>Share of people
without the right to
benefits in the total
number of unemployed
in %</t>
    </r>
  </si>
  <si>
    <r>
      <t xml:space="preserve"> nowo zarejestrowani           </t>
    </r>
    <r>
      <rPr>
        <sz val="9"/>
        <color theme="1" tint="0.34998626667073579"/>
        <rFont val="Arial"/>
        <family val="2"/>
        <charset val="238"/>
      </rPr>
      <t xml:space="preserve">   </t>
    </r>
    <r>
      <rPr>
        <i/>
        <sz val="9"/>
        <color theme="1" tint="0.34998626667073579"/>
        <rFont val="Arial"/>
        <family val="2"/>
        <charset val="238"/>
      </rPr>
      <t>newly registered</t>
    </r>
    <r>
      <rPr>
        <sz val="9"/>
        <color theme="1" tint="0.34998626667073579"/>
        <rFont val="Arial"/>
        <family val="2"/>
        <charset val="238"/>
      </rPr>
      <t xml:space="preserve"> </t>
    </r>
  </si>
  <si>
    <r>
      <t>wyrejestrowani</t>
    </r>
    <r>
      <rPr>
        <sz val="9"/>
        <color indexed="63"/>
        <rFont val="Arial"/>
        <family val="2"/>
        <charset val="238"/>
      </rPr>
      <t xml:space="preserve"> </t>
    </r>
    <r>
      <rPr>
        <i/>
        <sz val="9"/>
        <color theme="1" tint="0.34998626667073579"/>
        <rFont val="Arial"/>
        <family val="2"/>
        <charset val="238"/>
      </rPr>
      <t>removed from unemployment rol</t>
    </r>
    <r>
      <rPr>
        <i/>
        <sz val="9"/>
        <color indexed="63"/>
        <rFont val="Arial"/>
        <family val="2"/>
        <charset val="238"/>
      </rPr>
      <t>ls</t>
    </r>
  </si>
  <si>
    <r>
      <t xml:space="preserve">w tysiącach 
</t>
    </r>
    <r>
      <rPr>
        <i/>
        <sz val="9"/>
        <color theme="1" tint="0.34998626667073579"/>
        <rFont val="Arial"/>
        <family val="2"/>
        <charset val="238"/>
      </rPr>
      <t xml:space="preserve"> in thousand</t>
    </r>
  </si>
  <si>
    <r>
      <t xml:space="preserve">  a</t>
    </r>
    <r>
      <rPr>
        <i/>
        <sz val="8"/>
        <color theme="1" tint="0.34998626667073579"/>
        <rFont val="Times New Roman"/>
        <family val="1"/>
        <charset val="238"/>
      </rPr>
      <t xml:space="preserve">  </t>
    </r>
    <r>
      <rPr>
        <i/>
        <sz val="8"/>
        <color theme="1" tint="0.34998626667073579"/>
        <rFont val="Arial"/>
        <family val="2"/>
        <charset val="238"/>
      </rPr>
      <t xml:space="preserve">Estimated as of the end of each month. </t>
    </r>
  </si>
  <si>
    <r>
      <t xml:space="preserve">WOJEWÓDZTWA                          </t>
    </r>
    <r>
      <rPr>
        <sz val="9"/>
        <color indexed="63"/>
        <rFont val="Arial"/>
        <family val="2"/>
        <charset val="238"/>
      </rPr>
      <t xml:space="preserve">      </t>
    </r>
    <r>
      <rPr>
        <i/>
        <sz val="9"/>
        <color theme="1" tint="0.34998626667073579"/>
        <rFont val="Arial"/>
        <family val="2"/>
        <charset val="238"/>
      </rPr>
      <t>VOIVODSHIPS</t>
    </r>
    <r>
      <rPr>
        <sz val="9"/>
        <color theme="1" tint="0.34998626667073579"/>
        <rFont val="Arial"/>
        <family val="2"/>
        <charset val="238"/>
      </rPr>
      <t xml:space="preserve"> </t>
    </r>
  </si>
  <si>
    <r>
      <t xml:space="preserve">ziarno pszenicy 
</t>
    </r>
    <r>
      <rPr>
        <i/>
        <sz val="9"/>
        <color theme="1" tint="0.34998626667073579"/>
        <rFont val="Arial"/>
        <family val="2"/>
        <charset val="238"/>
      </rPr>
      <t xml:space="preserve">wheat grain </t>
    </r>
  </si>
  <si>
    <r>
      <t xml:space="preserve">ziarno żyta                                       </t>
    </r>
    <r>
      <rPr>
        <sz val="9"/>
        <color indexed="63"/>
        <rFont val="Arial"/>
        <family val="2"/>
        <charset val="238"/>
      </rPr>
      <t xml:space="preserve">    </t>
    </r>
    <r>
      <rPr>
        <i/>
        <sz val="9"/>
        <color theme="1" tint="0.34998626667073579"/>
        <rFont val="Arial"/>
        <family val="2"/>
        <charset val="238"/>
      </rPr>
      <t xml:space="preserve">rye grain </t>
    </r>
  </si>
  <si>
    <r>
      <t xml:space="preserve">ziemniaki jadalne późne                    </t>
    </r>
    <r>
      <rPr>
        <sz val="9"/>
        <color indexed="63"/>
        <rFont val="Arial"/>
        <family val="2"/>
        <charset val="238"/>
      </rPr>
      <t xml:space="preserve">    </t>
    </r>
    <r>
      <rPr>
        <i/>
        <sz val="9"/>
        <color theme="1" tint="0.34998626667073579"/>
        <rFont val="Arial"/>
        <family val="2"/>
        <charset val="238"/>
      </rPr>
      <t xml:space="preserve">late edible potatoes </t>
    </r>
  </si>
  <si>
    <r>
      <t xml:space="preserve">prosię na chów                          </t>
    </r>
    <r>
      <rPr>
        <sz val="9"/>
        <color indexed="63"/>
        <rFont val="Arial"/>
        <family val="2"/>
        <charset val="238"/>
      </rPr>
      <t xml:space="preserve">    </t>
    </r>
    <r>
      <rPr>
        <i/>
        <sz val="9"/>
        <color theme="1" tint="0.34998626667073579"/>
        <rFont val="Arial"/>
        <family val="2"/>
        <charset val="238"/>
      </rPr>
      <t xml:space="preserve">piglet </t>
    </r>
  </si>
  <si>
    <r>
      <t xml:space="preserve">w zł
za 1dt 
</t>
    </r>
    <r>
      <rPr>
        <i/>
        <sz val="9"/>
        <color theme="1" tint="0.34998626667073579"/>
        <rFont val="Arial"/>
        <family val="2"/>
        <charset val="238"/>
      </rPr>
      <t xml:space="preserve">in zl 
per dt </t>
    </r>
  </si>
  <si>
    <r>
      <t xml:space="preserve">w zł                        za 1dt               </t>
    </r>
    <r>
      <rPr>
        <sz val="9"/>
        <color indexed="63"/>
        <rFont val="Arial"/>
        <family val="2"/>
        <charset val="238"/>
      </rPr>
      <t xml:space="preserve">     </t>
    </r>
    <r>
      <rPr>
        <i/>
        <sz val="9"/>
        <color theme="1" tint="0.34998626667073579"/>
        <rFont val="Arial"/>
        <family val="2"/>
        <charset val="238"/>
      </rPr>
      <t xml:space="preserve">in zl                          per dt </t>
    </r>
  </si>
  <si>
    <r>
      <t xml:space="preserve">w zł
za 1 szt.
</t>
    </r>
    <r>
      <rPr>
        <i/>
        <sz val="9"/>
        <color theme="1" tint="0.34998626667073579"/>
        <rFont val="Arial"/>
        <family val="2"/>
        <charset val="238"/>
      </rPr>
      <t>in zl</t>
    </r>
    <r>
      <rPr>
        <i/>
        <sz val="9"/>
        <color indexed="63"/>
        <rFont val="Arial"/>
        <family val="2"/>
        <charset val="238"/>
      </rPr>
      <t xml:space="preserve">
</t>
    </r>
    <r>
      <rPr>
        <i/>
        <sz val="9"/>
        <color theme="1" tint="0.34998626667073579"/>
        <rFont val="Arial"/>
        <family val="2"/>
        <charset val="238"/>
      </rPr>
      <t xml:space="preserve">per head </t>
    </r>
  </si>
  <si>
    <r>
      <t xml:space="preserve">Zwierzęta gospodarskie – stan w miesiącu                                                                                                                                                                       </t>
    </r>
    <r>
      <rPr>
        <sz val="9"/>
        <color indexed="63"/>
        <rFont val="Arial"/>
        <family val="2"/>
        <charset val="238"/>
      </rPr>
      <t xml:space="preserve">   </t>
    </r>
    <r>
      <rPr>
        <i/>
        <sz val="9"/>
        <color theme="1" tint="0.34998626667073579"/>
        <rFont val="Arial"/>
        <family val="2"/>
        <charset val="238"/>
      </rPr>
      <t>Livestock – in month</t>
    </r>
  </si>
  <si>
    <r>
      <t xml:space="preserve">WOJEWÓDZTWA                                        </t>
    </r>
    <r>
      <rPr>
        <sz val="9"/>
        <color indexed="63"/>
        <rFont val="Arial"/>
        <family val="2"/>
        <charset val="238"/>
      </rPr>
      <t xml:space="preserve">   </t>
    </r>
    <r>
      <rPr>
        <i/>
        <sz val="9"/>
        <color theme="1" tint="0.34998626667073579"/>
        <rFont val="Arial"/>
        <family val="2"/>
        <charset val="238"/>
      </rPr>
      <t>VOIVODSHIPS</t>
    </r>
  </si>
  <si>
    <r>
      <t xml:space="preserve">bydło                                           </t>
    </r>
    <r>
      <rPr>
        <sz val="9"/>
        <color indexed="63"/>
        <rFont val="Arial"/>
        <family val="2"/>
        <charset val="238"/>
      </rPr>
      <t xml:space="preserve">      </t>
    </r>
    <r>
      <rPr>
        <i/>
        <sz val="9"/>
        <color theme="1" tint="0.34998626667073579"/>
        <rFont val="Arial"/>
        <family val="2"/>
        <charset val="238"/>
      </rPr>
      <t xml:space="preserve">cattle </t>
    </r>
  </si>
  <si>
    <r>
      <t xml:space="preserve">w tysiącach sztuk                   </t>
    </r>
    <r>
      <rPr>
        <sz val="9"/>
        <color indexed="63"/>
        <rFont val="Arial"/>
        <family val="2"/>
        <charset val="238"/>
      </rPr>
      <t xml:space="preserve">  </t>
    </r>
    <r>
      <rPr>
        <i/>
        <sz val="9"/>
        <color theme="1" tint="0.34998626667073579"/>
        <rFont val="Arial"/>
        <family val="2"/>
        <charset val="238"/>
      </rPr>
      <t xml:space="preserve">in thousand  heads </t>
    </r>
  </si>
  <si>
    <r>
      <t xml:space="preserve">krowy                                         </t>
    </r>
    <r>
      <rPr>
        <sz val="9"/>
        <color indexed="63"/>
        <rFont val="Arial"/>
        <family val="2"/>
        <charset val="238"/>
      </rPr>
      <t xml:space="preserve">   </t>
    </r>
    <r>
      <rPr>
        <i/>
        <sz val="9"/>
        <color indexed="63"/>
        <rFont val="Arial"/>
        <family val="2"/>
        <charset val="238"/>
      </rPr>
      <t xml:space="preserve">  </t>
    </r>
    <r>
      <rPr>
        <i/>
        <sz val="9"/>
        <color theme="1" tint="0.34998626667073579"/>
        <rFont val="Arial"/>
        <family val="2"/>
        <charset val="238"/>
      </rPr>
      <t xml:space="preserve">cows </t>
    </r>
  </si>
  <si>
    <r>
      <t xml:space="preserve">trzoda chlewna                       </t>
    </r>
    <r>
      <rPr>
        <sz val="9"/>
        <color indexed="63"/>
        <rFont val="Arial"/>
        <family val="2"/>
        <charset val="238"/>
      </rPr>
      <t xml:space="preserve">    </t>
    </r>
    <r>
      <rPr>
        <sz val="9"/>
        <color theme="1" tint="0.34998626667073579"/>
        <rFont val="Arial"/>
        <family val="2"/>
        <charset val="238"/>
      </rPr>
      <t xml:space="preserve">pigs </t>
    </r>
  </si>
  <si>
    <r>
      <t xml:space="preserve">lochy na chów                        </t>
    </r>
    <r>
      <rPr>
        <sz val="9"/>
        <color indexed="63"/>
        <rFont val="Arial"/>
        <family val="2"/>
        <charset val="238"/>
      </rPr>
      <t xml:space="preserve">   </t>
    </r>
    <r>
      <rPr>
        <i/>
        <sz val="9"/>
        <color indexed="63"/>
        <rFont val="Arial"/>
        <family val="2"/>
        <charset val="238"/>
      </rPr>
      <t xml:space="preserve">  </t>
    </r>
    <r>
      <rPr>
        <i/>
        <sz val="9"/>
        <color theme="1" tint="0.34998626667073579"/>
        <rFont val="Arial"/>
        <family val="2"/>
        <charset val="238"/>
      </rPr>
      <t xml:space="preserve">sows for breeding </t>
    </r>
  </si>
  <si>
    <r>
      <t xml:space="preserve"> Przemysł</t>
    </r>
    <r>
      <rPr>
        <i/>
        <vertAlign val="superscript"/>
        <sz val="9"/>
        <rFont val="Arial"/>
        <family val="2"/>
        <charset val="238"/>
      </rPr>
      <t>a</t>
    </r>
    <r>
      <rPr>
        <sz val="9"/>
        <rFont val="Arial"/>
        <family val="2"/>
        <charset val="238"/>
      </rPr>
      <t xml:space="preserve">  </t>
    </r>
    <r>
      <rPr>
        <sz val="9"/>
        <color indexed="63"/>
        <rFont val="Arial"/>
        <family val="2"/>
        <charset val="238"/>
      </rPr>
      <t xml:space="preserve">  </t>
    </r>
    <r>
      <rPr>
        <i/>
        <sz val="9"/>
        <color theme="1" tint="0.34998626667073579"/>
        <rFont val="Arial"/>
        <family val="2"/>
        <charset val="238"/>
      </rPr>
      <t>Industry</t>
    </r>
    <r>
      <rPr>
        <i/>
        <vertAlign val="superscript"/>
        <sz val="9"/>
        <color theme="1" tint="0.34998626667073579"/>
        <rFont val="Arial"/>
        <family val="2"/>
        <charset val="238"/>
      </rPr>
      <t>a</t>
    </r>
    <r>
      <rPr>
        <i/>
        <sz val="9"/>
        <color theme="1" tint="0.34998626667073579"/>
        <rFont val="Arial"/>
        <family val="2"/>
        <charset val="238"/>
      </rPr>
      <t xml:space="preserve"> </t>
    </r>
  </si>
  <si>
    <r>
      <t>Budownictwo   </t>
    </r>
    <r>
      <rPr>
        <sz val="9"/>
        <color indexed="63"/>
        <rFont val="Arial"/>
        <family val="2"/>
        <charset val="238"/>
      </rPr>
      <t>  </t>
    </r>
    <r>
      <rPr>
        <i/>
        <sz val="9"/>
        <color theme="1" tint="0.34998626667073579"/>
        <rFont val="Arial"/>
        <family val="2"/>
        <charset val="238"/>
      </rPr>
      <t xml:space="preserve">Construction </t>
    </r>
  </si>
  <si>
    <r>
      <t xml:space="preserve">WOJEWÓDZTWA                                     </t>
    </r>
    <r>
      <rPr>
        <sz val="9"/>
        <color indexed="63"/>
        <rFont val="Arial"/>
        <family val="2"/>
        <charset val="238"/>
      </rPr>
      <t xml:space="preserve">    </t>
    </r>
    <r>
      <rPr>
        <i/>
        <sz val="9"/>
        <color theme="1" tint="0.34998626667073579"/>
        <rFont val="Arial"/>
        <family val="2"/>
        <charset val="238"/>
      </rPr>
      <t>VOIVODSHIPS</t>
    </r>
    <r>
      <rPr>
        <i/>
        <sz val="9"/>
        <color indexed="63"/>
        <rFont val="Arial"/>
        <family val="2"/>
        <charset val="238"/>
      </rPr>
      <t xml:space="preserve"> </t>
    </r>
  </si>
  <si>
    <r>
      <t xml:space="preserve">produkcja
sprzedana
</t>
    </r>
    <r>
      <rPr>
        <i/>
        <sz val="9"/>
        <color theme="1" tint="0.34998626667073579"/>
        <rFont val="Arial"/>
        <family val="2"/>
        <charset val="238"/>
      </rPr>
      <t xml:space="preserve">sold production  </t>
    </r>
  </si>
  <si>
    <r>
      <t xml:space="preserve">przeciętne zatrudnienie                                      </t>
    </r>
    <r>
      <rPr>
        <sz val="9"/>
        <color indexed="63"/>
        <rFont val="Arial"/>
        <family val="2"/>
        <charset val="238"/>
      </rPr>
      <t xml:space="preserve">     </t>
    </r>
    <r>
      <rPr>
        <i/>
        <sz val="9"/>
        <color theme="1" tint="0.34998626667073579"/>
        <rFont val="Arial"/>
        <family val="2"/>
        <charset val="238"/>
      </rPr>
      <t xml:space="preserve">average paid employment </t>
    </r>
  </si>
  <si>
    <r>
      <t xml:space="preserve">przeciętne wynagrodzenia miesięczne brutto </t>
    </r>
    <r>
      <rPr>
        <i/>
        <sz val="9"/>
        <color theme="1" tint="0.34998626667073579"/>
        <rFont val="Arial"/>
        <family val="2"/>
        <charset val="238"/>
      </rPr>
      <t>average monthly gross wages and sala</t>
    </r>
    <r>
      <rPr>
        <i/>
        <sz val="9"/>
        <color indexed="63"/>
        <rFont val="Arial"/>
        <family val="2"/>
        <charset val="238"/>
      </rPr>
      <t xml:space="preserve">ries </t>
    </r>
  </si>
  <si>
    <r>
      <t xml:space="preserve">produkcja           sprzedana
</t>
    </r>
    <r>
      <rPr>
        <sz val="9"/>
        <color indexed="63"/>
        <rFont val="Arial"/>
        <family val="2"/>
        <charset val="238"/>
      </rPr>
      <t xml:space="preserve"> </t>
    </r>
    <r>
      <rPr>
        <i/>
        <sz val="9"/>
        <color theme="1" tint="0.34998626667073579"/>
        <rFont val="Arial"/>
        <family val="2"/>
        <charset val="238"/>
      </rPr>
      <t>sold production</t>
    </r>
    <r>
      <rPr>
        <i/>
        <sz val="9"/>
        <color indexed="63"/>
        <rFont val="Arial"/>
        <family val="2"/>
        <charset val="238"/>
      </rPr>
      <t xml:space="preserve">  </t>
    </r>
  </si>
  <si>
    <r>
      <t xml:space="preserve">przeciętne zatrudnienie        </t>
    </r>
    <r>
      <rPr>
        <sz val="9"/>
        <color indexed="63"/>
        <rFont val="Arial"/>
        <family val="2"/>
        <charset val="238"/>
      </rPr>
      <t xml:space="preserve">     </t>
    </r>
    <r>
      <rPr>
        <i/>
        <sz val="9"/>
        <color theme="1" tint="0.34998626667073579"/>
        <rFont val="Arial"/>
        <family val="2"/>
        <charset val="238"/>
      </rPr>
      <t xml:space="preserve">average paid employment </t>
    </r>
  </si>
  <si>
    <r>
      <t xml:space="preserve">przeciętne wynagrodzenia miesięczne brutto </t>
    </r>
    <r>
      <rPr>
        <i/>
        <sz val="9"/>
        <color theme="1" tint="0.34998626667073579"/>
        <rFont val="Arial"/>
        <family val="2"/>
        <charset val="238"/>
      </rPr>
      <t xml:space="preserve">average monthly gross wages and salaries </t>
    </r>
  </si>
  <si>
    <r>
      <t xml:space="preserve">mieszkania                                                                                     </t>
    </r>
    <r>
      <rPr>
        <sz val="9"/>
        <color indexed="63"/>
        <rFont val="Arial"/>
        <family val="2"/>
        <charset val="238"/>
      </rPr>
      <t xml:space="preserve">            </t>
    </r>
    <r>
      <rPr>
        <i/>
        <sz val="9"/>
        <color theme="1" tint="0.34998626667073579"/>
        <rFont val="Arial"/>
        <family val="2"/>
        <charset val="238"/>
      </rPr>
      <t xml:space="preserve">dwellings </t>
    </r>
  </si>
  <si>
    <r>
      <t xml:space="preserve">WOJEWÓDZTWA                                                                                       </t>
    </r>
    <r>
      <rPr>
        <sz val="9"/>
        <color indexed="63"/>
        <rFont val="Arial"/>
        <family val="2"/>
        <charset val="238"/>
      </rPr>
      <t xml:space="preserve">     </t>
    </r>
    <r>
      <rPr>
        <i/>
        <sz val="9"/>
        <color theme="1" tint="0.34998626667073579"/>
        <rFont val="Arial"/>
        <family val="2"/>
        <charset val="238"/>
      </rPr>
      <t xml:space="preserve">VOIVODSHIPS </t>
    </r>
  </si>
  <si>
    <r>
      <t xml:space="preserve">w liczbach bezwzględnych             </t>
    </r>
    <r>
      <rPr>
        <sz val="9"/>
        <color indexed="63"/>
        <rFont val="Arial"/>
        <family val="2"/>
        <charset val="238"/>
      </rPr>
      <t xml:space="preserve">       </t>
    </r>
    <r>
      <rPr>
        <i/>
        <sz val="9"/>
        <color indexed="63"/>
        <rFont val="Arial"/>
        <family val="2"/>
        <charset val="238"/>
      </rPr>
      <t xml:space="preserve"> </t>
    </r>
    <r>
      <rPr>
        <i/>
        <sz val="9"/>
        <color theme="1" tint="0.34998626667073579"/>
        <rFont val="Arial"/>
        <family val="2"/>
        <charset val="238"/>
      </rPr>
      <t xml:space="preserve">in absolute numbers </t>
    </r>
  </si>
  <si>
    <r>
      <t xml:space="preserve">w liczbach bezwzględnych                 </t>
    </r>
    <r>
      <rPr>
        <sz val="9"/>
        <color indexed="63"/>
        <rFont val="Arial"/>
        <family val="2"/>
        <charset val="238"/>
      </rPr>
      <t xml:space="preserve">   </t>
    </r>
    <r>
      <rPr>
        <i/>
        <sz val="9"/>
        <color indexed="63"/>
        <rFont val="Arial"/>
        <family val="2"/>
        <charset val="238"/>
      </rPr>
      <t xml:space="preserve"> </t>
    </r>
    <r>
      <rPr>
        <i/>
        <sz val="9"/>
        <color theme="1" tint="0.34998626667073579"/>
        <rFont val="Arial"/>
        <family val="2"/>
        <charset val="238"/>
      </rPr>
      <t xml:space="preserve">in absolute numbers </t>
    </r>
  </si>
  <si>
    <r>
      <t>w tys. m</t>
    </r>
    <r>
      <rPr>
        <i/>
        <vertAlign val="superscript"/>
        <sz val="9"/>
        <rFont val="Arial"/>
        <family val="2"/>
        <charset val="238"/>
      </rPr>
      <t xml:space="preserve">2                           </t>
    </r>
    <r>
      <rPr>
        <i/>
        <vertAlign val="superscript"/>
        <sz val="9"/>
        <color indexed="63"/>
        <rFont val="Arial"/>
        <family val="2"/>
        <charset val="238"/>
      </rPr>
      <t xml:space="preserve">    </t>
    </r>
    <r>
      <rPr>
        <i/>
        <sz val="9"/>
        <color theme="1" tint="0.34998626667073579"/>
        <rFont val="Arial"/>
        <family val="2"/>
        <charset val="238"/>
      </rPr>
      <t>in thous. sq. m</t>
    </r>
    <r>
      <rPr>
        <i/>
        <vertAlign val="superscript"/>
        <sz val="9"/>
        <color theme="1" tint="0.34998626667073579"/>
        <rFont val="Arial"/>
        <family val="2"/>
        <charset val="238"/>
      </rPr>
      <t xml:space="preserve"> </t>
    </r>
  </si>
  <si>
    <r>
      <t xml:space="preserve">powierzchnia użytkowa mieszkań              </t>
    </r>
    <r>
      <rPr>
        <sz val="9"/>
        <color indexed="63"/>
        <rFont val="Arial"/>
        <family val="2"/>
        <charset val="238"/>
      </rPr>
      <t xml:space="preserve">                            </t>
    </r>
    <r>
      <rPr>
        <i/>
        <sz val="9"/>
        <color theme="1" tint="0.34998626667073579"/>
        <rFont val="Arial"/>
        <family val="2"/>
        <charset val="238"/>
      </rPr>
      <t xml:space="preserve">useful floor area </t>
    </r>
  </si>
  <si>
    <r>
      <t xml:space="preserve">budownictwo indywidualne                       </t>
    </r>
    <r>
      <rPr>
        <i/>
        <sz val="9"/>
        <color indexed="63"/>
        <rFont val="Arial"/>
        <family val="2"/>
        <charset val="238"/>
      </rPr>
      <t xml:space="preserve">          </t>
    </r>
    <r>
      <rPr>
        <i/>
        <sz val="9"/>
        <color theme="1" tint="0.34998626667073579"/>
        <rFont val="Arial"/>
        <family val="2"/>
        <charset val="238"/>
      </rPr>
      <t xml:space="preserve">private                  construction </t>
    </r>
  </si>
  <si>
    <r>
      <t xml:space="preserve">budownictwo indywidualne                      </t>
    </r>
    <r>
      <rPr>
        <sz val="9"/>
        <color indexed="63"/>
        <rFont val="Arial"/>
        <family val="2"/>
        <charset val="238"/>
      </rPr>
      <t xml:space="preserve"> </t>
    </r>
    <r>
      <rPr>
        <i/>
        <sz val="9"/>
        <color theme="1" tint="0.34998626667073579"/>
        <rFont val="Arial"/>
        <family val="2"/>
        <charset val="238"/>
      </rPr>
      <t xml:space="preserve">private construction </t>
    </r>
  </si>
  <si>
    <r>
      <t>w tys. m</t>
    </r>
    <r>
      <rPr>
        <vertAlign val="superscript"/>
        <sz val="9"/>
        <rFont val="Arial"/>
        <family val="2"/>
        <charset val="238"/>
      </rPr>
      <t xml:space="preserve">2 </t>
    </r>
    <r>
      <rPr>
        <sz val="9"/>
        <rFont val="Arial"/>
        <family val="2"/>
        <charset val="238"/>
      </rPr>
      <t xml:space="preserve">                         </t>
    </r>
    <r>
      <rPr>
        <sz val="9"/>
        <color indexed="63"/>
        <rFont val="Arial"/>
        <family val="2"/>
        <charset val="238"/>
      </rPr>
      <t xml:space="preserve">     </t>
    </r>
    <r>
      <rPr>
        <i/>
        <sz val="9"/>
        <color theme="1" tint="0.34998626667073579"/>
        <rFont val="Arial"/>
        <family val="2"/>
        <charset val="238"/>
      </rPr>
      <t>in thous. sq. m</t>
    </r>
    <r>
      <rPr>
        <i/>
        <vertAlign val="superscript"/>
        <sz val="9"/>
        <color theme="1" tint="0.34998626667073579"/>
        <rFont val="Arial"/>
        <family val="2"/>
        <charset val="238"/>
      </rPr>
      <t xml:space="preserve"> </t>
    </r>
  </si>
  <si>
    <r>
      <t xml:space="preserve">spółki handlowe                                                                                                                                           </t>
    </r>
    <r>
      <rPr>
        <sz val="9"/>
        <color indexed="63"/>
        <rFont val="Arial"/>
        <family val="2"/>
        <charset val="238"/>
      </rPr>
      <t xml:space="preserve">        </t>
    </r>
    <r>
      <rPr>
        <i/>
        <sz val="9"/>
        <color theme="1" tint="0.34998626667073579"/>
        <rFont val="Arial"/>
        <family val="2"/>
        <charset val="238"/>
      </rPr>
      <t xml:space="preserve">commercial companies </t>
    </r>
  </si>
  <si>
    <r>
      <t xml:space="preserve">WOJEWÓDZTWA                                                                                </t>
    </r>
    <r>
      <rPr>
        <sz val="9"/>
        <color indexed="63"/>
        <rFont val="Arial"/>
        <family val="2"/>
        <charset val="238"/>
      </rPr>
      <t xml:space="preserve">            </t>
    </r>
    <r>
      <rPr>
        <i/>
        <sz val="9"/>
        <color theme="1" tint="0.34998626667073579"/>
        <rFont val="Arial"/>
        <family val="2"/>
        <charset val="238"/>
      </rPr>
      <t>VOIVODSHIPS</t>
    </r>
    <r>
      <rPr>
        <i/>
        <sz val="9"/>
        <color indexed="63"/>
        <rFont val="Arial"/>
        <family val="2"/>
        <charset val="238"/>
      </rPr>
      <t xml:space="preserve"> </t>
    </r>
  </si>
  <si>
    <r>
      <t xml:space="preserve">przedsię- biorstwa państwowe            </t>
    </r>
    <r>
      <rPr>
        <sz val="9"/>
        <color indexed="63"/>
        <rFont val="Arial"/>
        <family val="2"/>
        <charset val="238"/>
      </rPr>
      <t xml:space="preserve">     </t>
    </r>
    <r>
      <rPr>
        <i/>
        <sz val="9"/>
        <color theme="1" tint="0.34998626667073579"/>
        <rFont val="Arial"/>
        <family val="2"/>
        <charset val="238"/>
      </rPr>
      <t xml:space="preserve">state           owned enter-        prises </t>
    </r>
  </si>
  <si>
    <r>
      <t xml:space="preserve">spółdzielnie </t>
    </r>
    <r>
      <rPr>
        <i/>
        <sz val="9"/>
        <color theme="1" tint="0.34998626667073579"/>
        <rFont val="Arial"/>
        <family val="2"/>
        <charset val="238"/>
      </rPr>
      <t>coopera-tives</t>
    </r>
    <r>
      <rPr>
        <i/>
        <sz val="9"/>
        <color indexed="63"/>
        <rFont val="Arial"/>
        <family val="2"/>
        <charset val="238"/>
      </rPr>
      <t xml:space="preserve"> </t>
    </r>
  </si>
  <si>
    <r>
      <t>ogółem</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total</t>
    </r>
    <r>
      <rPr>
        <sz val="9"/>
        <color theme="1" tint="0.34998626667073579"/>
        <rFont val="Arial"/>
        <family val="2"/>
        <charset val="238"/>
      </rPr>
      <t xml:space="preserve"> </t>
    </r>
  </si>
  <si>
    <r>
      <t xml:space="preserve">z udziałem kapitału zagranicz-nego     
</t>
    </r>
    <r>
      <rPr>
        <i/>
        <sz val="9"/>
        <color theme="1" tint="0.34998626667073579"/>
        <rFont val="Arial"/>
        <family val="2"/>
        <charset val="238"/>
      </rPr>
      <t xml:space="preserve">with          foreign capital 
participation </t>
    </r>
  </si>
  <si>
    <r>
      <t xml:space="preserve">z ogółem - spółki    </t>
    </r>
    <r>
      <rPr>
        <sz val="9"/>
        <color theme="1" tint="0.34998626667073579"/>
        <rFont val="Arial"/>
        <family val="2"/>
        <charset val="238"/>
      </rPr>
      <t xml:space="preserve"> </t>
    </r>
    <r>
      <rPr>
        <i/>
        <sz val="9"/>
        <color theme="1" tint="0.34998626667073579"/>
        <rFont val="Arial"/>
        <family val="2"/>
        <charset val="238"/>
      </rPr>
      <t>of total - companies</t>
    </r>
  </si>
  <si>
    <r>
      <t xml:space="preserve">akcyjne                                                 </t>
    </r>
    <r>
      <rPr>
        <sz val="9"/>
        <color indexed="63"/>
        <rFont val="Arial"/>
        <family val="2"/>
        <charset val="238"/>
      </rPr>
      <t xml:space="preserve">   </t>
    </r>
    <r>
      <rPr>
        <i/>
        <sz val="9"/>
        <color theme="1" tint="0.34998626667073579"/>
        <rFont val="Arial"/>
        <family val="2"/>
        <charset val="238"/>
      </rPr>
      <t xml:space="preserve">join-stock </t>
    </r>
  </si>
  <si>
    <r>
      <t>jedno-osobowe Skarbu Państwa</t>
    </r>
    <r>
      <rPr>
        <sz val="9"/>
        <color indexed="63"/>
        <rFont val="Arial"/>
        <family val="2"/>
        <charset val="238"/>
      </rPr>
      <t xml:space="preserve"> </t>
    </r>
    <r>
      <rPr>
        <i/>
        <sz val="9"/>
        <color theme="1" tint="0.34998626667073579"/>
        <rFont val="Arial"/>
        <family val="2"/>
        <charset val="238"/>
      </rPr>
      <t>sole-share holder compa-     nies of the State Treasury</t>
    </r>
  </si>
  <si>
    <r>
      <t xml:space="preserve">z udziałem kapitału zagranicz-nego           </t>
    </r>
    <r>
      <rPr>
        <i/>
        <sz val="9"/>
        <color theme="1" tint="0.34998626667073579"/>
        <rFont val="Arial"/>
        <family val="2"/>
        <charset val="238"/>
      </rPr>
      <t>with          foreign capital 
participation</t>
    </r>
    <r>
      <rPr>
        <i/>
        <sz val="9"/>
        <color indexed="63"/>
        <rFont val="Arial"/>
        <family val="2"/>
        <charset val="238"/>
      </rPr>
      <t xml:space="preserve"> </t>
    </r>
  </si>
  <si>
    <r>
      <t xml:space="preserve">z ogra-      niczoną odpowie-    dzialnością </t>
    </r>
    <r>
      <rPr>
        <i/>
        <sz val="9"/>
        <color theme="1" tint="0.34998626667073579"/>
        <rFont val="Arial"/>
        <family val="2"/>
        <charset val="238"/>
      </rPr>
      <t>limited  liability</t>
    </r>
    <r>
      <rPr>
        <sz val="9"/>
        <color theme="1" tint="0.34998626667073579"/>
        <rFont val="Arial"/>
        <family val="2"/>
        <charset val="238"/>
      </rPr>
      <t xml:space="preserve"> </t>
    </r>
  </si>
  <si>
    <r>
      <t>jedno-osobowe Skarbu Państwa</t>
    </r>
    <r>
      <rPr>
        <sz val="9"/>
        <color indexed="63"/>
        <rFont val="Arial"/>
        <family val="2"/>
        <charset val="238"/>
      </rPr>
      <t xml:space="preserve"> </t>
    </r>
    <r>
      <rPr>
        <i/>
        <sz val="9"/>
        <color theme="1" tint="0.34998626667073579"/>
        <rFont val="Arial"/>
        <family val="2"/>
        <charset val="238"/>
      </rPr>
      <t>sole-                -share holder compa-     nies of the State Treasury</t>
    </r>
  </si>
  <si>
    <r>
      <t xml:space="preserve">z udziałem kapitału zagranicz-nego     </t>
    </r>
    <r>
      <rPr>
        <sz val="9"/>
        <color indexed="63"/>
        <rFont val="Arial"/>
        <family val="2"/>
        <charset val="238"/>
      </rPr>
      <t xml:space="preserve">      </t>
    </r>
    <r>
      <rPr>
        <i/>
        <sz val="9"/>
        <color theme="1" tint="0.34998626667073579"/>
        <rFont val="Arial"/>
        <family val="2"/>
        <charset val="238"/>
      </rPr>
      <t xml:space="preserve">with          foreign capital 
participation </t>
    </r>
  </si>
  <si>
    <r>
      <t xml:space="preserve">osoby fizyczne prowadzące działalność gospo-darczą </t>
    </r>
    <r>
      <rPr>
        <i/>
        <sz val="9"/>
        <color theme="1" tint="0.34998626667073579"/>
        <rFont val="Arial"/>
        <family val="2"/>
        <charset val="238"/>
      </rPr>
      <t>natural persons conducting economic activit</t>
    </r>
    <r>
      <rPr>
        <i/>
        <sz val="9"/>
        <color indexed="63"/>
        <rFont val="Arial"/>
        <family val="2"/>
        <charset val="238"/>
      </rPr>
      <t>y</t>
    </r>
  </si>
  <si>
    <r>
      <t xml:space="preserve"> niemowląt</t>
    </r>
    <r>
      <rPr>
        <i/>
        <vertAlign val="superscript"/>
        <sz val="9"/>
        <rFont val="Arial"/>
        <family val="2"/>
        <charset val="238"/>
      </rPr>
      <t xml:space="preserve">de </t>
    </r>
    <r>
      <rPr>
        <sz val="9"/>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 xml:space="preserve"> infants</t>
    </r>
    <r>
      <rPr>
        <i/>
        <vertAlign val="superscript"/>
        <sz val="9"/>
        <color theme="1" tint="0.34998626667073579"/>
        <rFont val="Arial"/>
        <family val="2"/>
        <charset val="238"/>
      </rPr>
      <t>de</t>
    </r>
    <r>
      <rPr>
        <sz val="9"/>
        <color theme="1" tint="0.34998626667073579"/>
        <rFont val="Arial"/>
        <family val="2"/>
        <charset val="238"/>
      </rPr>
      <t xml:space="preserve"> </t>
    </r>
  </si>
  <si>
    <r>
      <t xml:space="preserve"> niemowląt</t>
    </r>
    <r>
      <rPr>
        <i/>
        <vertAlign val="superscript"/>
        <sz val="9"/>
        <rFont val="Arial"/>
        <family val="2"/>
        <charset val="238"/>
      </rPr>
      <t>d</t>
    </r>
    <r>
      <rPr>
        <sz val="9"/>
        <rFont val="Arial"/>
        <family val="2"/>
        <charset val="238"/>
      </rPr>
      <t xml:space="preserve">         </t>
    </r>
    <r>
      <rPr>
        <sz val="9"/>
        <color theme="1" tint="0.34998626667073579"/>
        <rFont val="Arial"/>
        <family val="2"/>
        <charset val="238"/>
      </rPr>
      <t xml:space="preserve">    </t>
    </r>
    <r>
      <rPr>
        <i/>
        <sz val="9"/>
        <color indexed="63"/>
        <rFont val="Arial"/>
        <family val="2"/>
        <charset val="238"/>
      </rPr>
      <t xml:space="preserve"> </t>
    </r>
    <r>
      <rPr>
        <i/>
        <sz val="9"/>
        <color theme="1" tint="0.34998626667073579"/>
        <rFont val="Arial"/>
        <family val="2"/>
        <charset val="238"/>
      </rPr>
      <t>infants</t>
    </r>
    <r>
      <rPr>
        <i/>
        <vertAlign val="superscript"/>
        <sz val="9"/>
        <color theme="1" tint="0.34998626667073579"/>
        <rFont val="Arial"/>
        <family val="2"/>
        <charset val="238"/>
      </rPr>
      <t>d</t>
    </r>
  </si>
  <si>
    <r>
      <t xml:space="preserve">Urodzenia żywe     </t>
    </r>
    <r>
      <rPr>
        <sz val="9"/>
        <color theme="1" tint="0.34998626667073579"/>
        <rFont val="Arial"/>
        <family val="2"/>
        <charset val="238"/>
      </rPr>
      <t xml:space="preserve">    </t>
    </r>
    <r>
      <rPr>
        <i/>
        <sz val="9"/>
        <color theme="1" tint="0.34998626667073579"/>
        <rFont val="Arial"/>
        <family val="2"/>
        <charset val="238"/>
      </rPr>
      <t>Live births</t>
    </r>
  </si>
  <si>
    <r>
      <t xml:space="preserve">Zgony                                  </t>
    </r>
    <r>
      <rPr>
        <sz val="9"/>
        <color theme="1" tint="0.34998626667073579"/>
        <rFont val="Arial"/>
        <family val="2"/>
        <charset val="238"/>
      </rPr>
      <t xml:space="preserve">    </t>
    </r>
    <r>
      <rPr>
        <i/>
        <sz val="9"/>
        <color theme="1" tint="0.34998626667073579"/>
        <rFont val="Arial"/>
        <family val="2"/>
        <charset val="238"/>
      </rPr>
      <t xml:space="preserve">Deaths </t>
    </r>
  </si>
  <si>
    <r>
      <t xml:space="preserve">w milionach  złotych </t>
    </r>
    <r>
      <rPr>
        <sz val="9"/>
        <color theme="1" tint="0.34998626667073579"/>
        <rFont val="Arial"/>
        <family val="2"/>
        <charset val="238"/>
      </rPr>
      <t>   </t>
    </r>
    <r>
      <rPr>
        <i/>
        <sz val="9"/>
        <color theme="1" tint="0.34998626667073579"/>
        <rFont val="Arial"/>
        <family val="2"/>
        <charset val="238"/>
      </rPr>
      <t> in million zlotys</t>
    </r>
  </si>
  <si>
    <r>
      <t>w milionach  złotych    </t>
    </r>
    <r>
      <rPr>
        <i/>
        <sz val="9"/>
        <color theme="1" tint="0.34998626667073579"/>
        <rFont val="Arial"/>
        <family val="2"/>
        <charset val="238"/>
      </rPr>
      <t xml:space="preserve"> in million zlotys </t>
    </r>
  </si>
  <si>
    <r>
      <t xml:space="preserve">Ziarno zbóż 
</t>
    </r>
    <r>
      <rPr>
        <i/>
        <sz val="9"/>
        <color theme="1" tint="0.34998626667073579"/>
        <rFont val="Arial"/>
        <family val="2"/>
        <charset val="238"/>
      </rPr>
      <t xml:space="preserve">Cereal grain </t>
    </r>
  </si>
  <si>
    <r>
      <t xml:space="preserve">OKRESY
</t>
    </r>
    <r>
      <rPr>
        <i/>
        <sz val="9"/>
        <color indexed="63"/>
        <rFont val="Arial"/>
        <family val="2"/>
        <charset val="238"/>
      </rPr>
      <t>PERIODS</t>
    </r>
    <r>
      <rPr>
        <i/>
        <sz val="9"/>
        <rFont val="Arial"/>
        <family val="2"/>
        <charset val="238"/>
      </rPr>
      <t xml:space="preserve">
</t>
    </r>
    <r>
      <rPr>
        <b/>
        <sz val="9"/>
        <rFont val="Arial"/>
        <family val="2"/>
        <charset val="238"/>
      </rPr>
      <t xml:space="preserve">A </t>
    </r>
    <r>
      <rPr>
        <sz val="9"/>
        <rFont val="Arial"/>
        <family val="2"/>
        <charset val="238"/>
      </rPr>
      <t>– analogiczny okres roku 
 poprzedniego = 100</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corresponding period 
     of previous year = 100</t>
    </r>
  </si>
  <si>
    <r>
      <t xml:space="preserve">w tysiącach sztuk                                                                                                                                                                                                                                          </t>
    </r>
    <r>
      <rPr>
        <sz val="9"/>
        <color theme="1" tint="0.34998626667073579"/>
        <rFont val="Arial"/>
        <family val="2"/>
        <charset val="238"/>
      </rPr>
      <t xml:space="preserve">         </t>
    </r>
    <r>
      <rPr>
        <i/>
        <sz val="9"/>
        <color theme="1" tint="0.34998626667073579"/>
        <rFont val="Arial"/>
        <family val="2"/>
        <charset val="238"/>
      </rPr>
      <t xml:space="preserve">in thousand heads </t>
    </r>
  </si>
  <si>
    <r>
      <t xml:space="preserve">OKRESY
</t>
    </r>
    <r>
      <rPr>
        <i/>
        <sz val="9"/>
        <color theme="1" tint="0.34998626667073579"/>
        <rFont val="Arial"/>
        <family val="2"/>
        <charset val="238"/>
      </rPr>
      <t>PERIODS</t>
    </r>
    <r>
      <rPr>
        <i/>
        <sz val="9"/>
        <rFont val="Arial"/>
        <family val="2"/>
        <charset val="238"/>
      </rPr>
      <t xml:space="preserve">
</t>
    </r>
    <r>
      <rPr>
        <b/>
        <sz val="9"/>
        <rFont val="Arial"/>
        <family val="2"/>
        <charset val="238"/>
      </rPr>
      <t>A</t>
    </r>
    <r>
      <rPr>
        <sz val="9"/>
        <rFont val="Arial"/>
        <family val="2"/>
        <charset val="238"/>
      </rPr>
      <t xml:space="preserve"> – analogiczny okres roku 
 poprzedniego = 100</t>
    </r>
    <r>
      <rPr>
        <i/>
        <sz val="9"/>
        <rFont val="Arial"/>
        <family val="2"/>
        <charset val="238"/>
      </rPr>
      <t xml:space="preserve">
     </t>
    </r>
    <r>
      <rPr>
        <i/>
        <sz val="9"/>
        <color theme="1" tint="0.34998626667073579"/>
        <rFont val="Arial"/>
        <family val="2"/>
        <charset val="238"/>
      </rPr>
      <t>corresponding period 
      of previous year = 100</t>
    </r>
    <r>
      <rPr>
        <i/>
        <sz val="9"/>
        <rFont val="Arial"/>
        <family val="2"/>
        <charset val="238"/>
      </rPr>
      <t xml:space="preserve">
</t>
    </r>
    <r>
      <rPr>
        <b/>
        <sz val="9"/>
        <rFont val="Arial"/>
        <family val="2"/>
        <charset val="238"/>
      </rPr>
      <t xml:space="preserve">B </t>
    </r>
    <r>
      <rPr>
        <sz val="9"/>
        <rFont val="Arial"/>
        <family val="2"/>
        <charset val="238"/>
      </rPr>
      <t>– okres poprzedni = 100</t>
    </r>
    <r>
      <rPr>
        <i/>
        <sz val="9"/>
        <color theme="1" tint="0.34998626667073579"/>
        <rFont val="Arial"/>
        <family val="2"/>
        <charset val="238"/>
      </rPr>
      <t xml:space="preserve">
  </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previous period = 100</t>
    </r>
  </si>
  <si>
    <r>
      <t xml:space="preserve">w wadze żywej - w  tonach        </t>
    </r>
    <r>
      <rPr>
        <sz val="9"/>
        <color theme="1" tint="0.34998626667073579"/>
        <rFont val="Arial"/>
        <family val="2"/>
        <charset val="238"/>
      </rPr>
      <t xml:space="preserve">  </t>
    </r>
    <r>
      <rPr>
        <i/>
        <sz val="9"/>
        <color theme="1" tint="0.34998626667073579"/>
        <rFont val="Arial"/>
        <family val="2"/>
        <charset val="238"/>
      </rPr>
      <t>in live weight - in tonnes</t>
    </r>
  </si>
  <si>
    <r>
      <t xml:space="preserve">diagnoza     </t>
    </r>
    <r>
      <rPr>
        <sz val="9"/>
        <color theme="1" tint="0.34998626667073579"/>
        <rFont val="Arial"/>
        <family val="2"/>
        <charset val="238"/>
      </rPr>
      <t xml:space="preserve">  </t>
    </r>
    <r>
      <rPr>
        <i/>
        <sz val="9"/>
        <color theme="1" tint="0.34998626667073579"/>
        <rFont val="Arial"/>
        <family val="2"/>
        <charset val="238"/>
      </rPr>
      <t>diagnosis</t>
    </r>
  </si>
  <si>
    <r>
      <t xml:space="preserve">Z liczby ogółem   </t>
    </r>
    <r>
      <rPr>
        <sz val="9"/>
        <color theme="1" tint="0.34998626667073579"/>
        <rFont val="Arial"/>
        <family val="2"/>
        <charset val="238"/>
      </rPr>
      <t xml:space="preserve">  </t>
    </r>
    <r>
      <rPr>
        <i/>
        <sz val="9"/>
        <color theme="1" tint="0.34998626667073579"/>
        <rFont val="Arial"/>
        <family val="2"/>
        <charset val="238"/>
      </rPr>
      <t>Of total number</t>
    </r>
  </si>
  <si>
    <r>
      <t xml:space="preserve">Z liczby ogółem    </t>
    </r>
    <r>
      <rPr>
        <sz val="9"/>
        <color theme="1" tint="0.34998626667073579"/>
        <rFont val="Arial"/>
        <family val="2"/>
        <charset val="238"/>
      </rPr>
      <t xml:space="preserve"> </t>
    </r>
    <r>
      <rPr>
        <i/>
        <sz val="9"/>
        <color theme="1" tint="0.34998626667073579"/>
        <rFont val="Arial"/>
        <family val="2"/>
        <charset val="238"/>
      </rPr>
      <t>Of total number</t>
    </r>
  </si>
  <si>
    <r>
      <rPr>
        <sz val="9"/>
        <color theme="1"/>
        <rFont val="Arial"/>
        <family val="2"/>
        <charset val="238"/>
      </rPr>
      <t xml:space="preserve">w sektorze przedsiębiorstw </t>
    </r>
    <r>
      <rPr>
        <sz val="9"/>
        <color indexed="63"/>
        <rFont val="Arial"/>
        <family val="2"/>
        <charset val="238"/>
      </rPr>
      <t xml:space="preserve">                                                  </t>
    </r>
    <r>
      <rPr>
        <i/>
        <sz val="9"/>
        <color theme="1" tint="0.34998626667073579"/>
        <rFont val="Arial"/>
        <family val="2"/>
        <charset val="238"/>
      </rPr>
      <t xml:space="preserve">in enterprise sector </t>
    </r>
  </si>
  <si>
    <r>
      <rPr>
        <sz val="9"/>
        <color theme="1"/>
        <rFont val="Arial"/>
        <family val="2"/>
        <charset val="238"/>
      </rPr>
      <t>w gospodarce narodowej</t>
    </r>
    <r>
      <rPr>
        <i/>
        <vertAlign val="superscript"/>
        <sz val="9"/>
        <color theme="1"/>
        <rFont val="Arial"/>
        <family val="2"/>
        <charset val="238"/>
      </rPr>
      <t xml:space="preserve">a         </t>
    </r>
    <r>
      <rPr>
        <i/>
        <vertAlign val="superscript"/>
        <sz val="9"/>
        <color indexed="63"/>
        <rFont val="Arial"/>
        <family val="2"/>
        <charset val="238"/>
      </rPr>
      <t xml:space="preserve">                                                                        </t>
    </r>
    <r>
      <rPr>
        <i/>
        <sz val="9"/>
        <color theme="1" tint="0.34998626667073579"/>
        <rFont val="Arial"/>
        <family val="2"/>
        <charset val="238"/>
      </rPr>
      <t>in national economy</t>
    </r>
    <r>
      <rPr>
        <i/>
        <vertAlign val="superscript"/>
        <sz val="9"/>
        <color theme="1" tint="0.34998626667073579"/>
        <rFont val="Arial"/>
        <family val="2"/>
        <charset val="238"/>
      </rPr>
      <t xml:space="preserve">a </t>
    </r>
  </si>
  <si>
    <r>
      <rPr>
        <sz val="9"/>
        <color theme="1"/>
        <rFont val="Arial"/>
        <family val="2"/>
        <charset val="238"/>
      </rPr>
      <t xml:space="preserve">OKRESY
</t>
    </r>
    <r>
      <rPr>
        <i/>
        <sz val="9"/>
        <color theme="1"/>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t>
    </r>
    <r>
      <rPr>
        <sz val="9"/>
        <color indexed="63"/>
        <rFont val="Arial"/>
        <family val="2"/>
        <charset val="238"/>
      </rPr>
      <t xml:space="preserve">
  </t>
    </r>
    <r>
      <rPr>
        <i/>
        <sz val="9"/>
        <color theme="1" tint="0.34998626667073579"/>
        <rFont val="Arial"/>
        <family val="2"/>
        <charset val="238"/>
      </rPr>
      <t xml:space="preserve"> corresponding period 
     of previous year = 100</t>
    </r>
    <r>
      <rPr>
        <sz val="9"/>
        <color indexed="63"/>
        <rFont val="Arial"/>
        <family val="2"/>
        <charset val="238"/>
      </rPr>
      <t xml:space="preserve">
</t>
    </r>
    <r>
      <rPr>
        <b/>
        <sz val="10"/>
        <color indexed="63"/>
        <rFont val="Arial"/>
        <family val="2"/>
        <charset val="238"/>
      </rPr>
      <t/>
    </r>
  </si>
  <si>
    <r>
      <rPr>
        <sz val="9"/>
        <color theme="1"/>
        <rFont val="Arial"/>
        <family val="2"/>
        <charset val="238"/>
      </rPr>
      <t>Produkt Krajowy Brutto</t>
    </r>
    <r>
      <rPr>
        <i/>
        <vertAlign val="superscript"/>
        <sz val="9"/>
        <color theme="1"/>
        <rFont val="Arial"/>
        <family val="2"/>
        <charset val="238"/>
      </rPr>
      <t>a</t>
    </r>
    <r>
      <rPr>
        <i/>
        <vertAlign val="superscript"/>
        <sz val="9"/>
        <color indexed="63"/>
        <rFont val="Arial"/>
        <family val="2"/>
        <charset val="238"/>
      </rPr>
      <t xml:space="preserve"> </t>
    </r>
    <r>
      <rPr>
        <i/>
        <sz val="9"/>
        <color theme="1" tint="0.34998626667073579"/>
        <rFont val="Arial"/>
        <family val="2"/>
        <charset val="238"/>
      </rPr>
      <t>Gross Domestic           Product</t>
    </r>
    <r>
      <rPr>
        <i/>
        <vertAlign val="superscript"/>
        <sz val="9"/>
        <color theme="1" tint="0.34998626667073579"/>
        <rFont val="Arial"/>
        <family val="2"/>
        <charset val="238"/>
      </rPr>
      <t>a</t>
    </r>
    <r>
      <rPr>
        <i/>
        <vertAlign val="superscript"/>
        <sz val="9"/>
        <color indexed="63"/>
        <rFont val="Arial"/>
        <family val="2"/>
        <charset val="238"/>
      </rPr>
      <t xml:space="preserve"> </t>
    </r>
  </si>
  <si>
    <r>
      <rPr>
        <sz val="9"/>
        <color theme="1"/>
        <rFont val="Arial"/>
        <family val="2"/>
        <charset val="238"/>
      </rPr>
      <t>wartość dodana brutto</t>
    </r>
    <r>
      <rPr>
        <sz val="9"/>
        <color indexed="63"/>
        <rFont val="Arial"/>
        <family val="2"/>
        <charset val="238"/>
      </rPr>
      <t xml:space="preserve">              </t>
    </r>
    <r>
      <rPr>
        <i/>
        <sz val="9"/>
        <color theme="1" tint="0.34998626667073579"/>
        <rFont val="Arial"/>
        <family val="2"/>
        <charset val="238"/>
      </rPr>
      <t>gross           value         added</t>
    </r>
    <r>
      <rPr>
        <i/>
        <sz val="9"/>
        <color indexed="63"/>
        <rFont val="Arial"/>
        <family val="2"/>
        <charset val="238"/>
      </rPr>
      <t xml:space="preserve"> </t>
    </r>
  </si>
  <si>
    <r>
      <rPr>
        <sz val="9"/>
        <color theme="1"/>
        <rFont val="Arial"/>
        <family val="2"/>
        <charset val="238"/>
      </rPr>
      <t>Stopa bezrobocia rejestro-wanego</t>
    </r>
    <r>
      <rPr>
        <i/>
        <vertAlign val="superscript"/>
        <sz val="9"/>
        <color theme="1"/>
        <rFont val="Arial"/>
        <family val="2"/>
        <charset val="238"/>
      </rPr>
      <t>bc</t>
    </r>
    <r>
      <rPr>
        <i/>
        <sz val="9"/>
        <color theme="1"/>
        <rFont val="Arial"/>
        <family val="2"/>
        <charset val="238"/>
      </rPr>
      <t xml:space="preserve"> </t>
    </r>
    <r>
      <rPr>
        <sz val="9"/>
        <color theme="1"/>
        <rFont val="Arial"/>
        <family val="2"/>
        <charset val="238"/>
      </rPr>
      <t xml:space="preserve">    w %  </t>
    </r>
    <r>
      <rPr>
        <i/>
        <sz val="9"/>
        <color theme="1" tint="0.34998626667073579"/>
        <rFont val="Arial"/>
        <family val="2"/>
        <charset val="238"/>
      </rPr>
      <t>Registered unemploy-ment rate</t>
    </r>
    <r>
      <rPr>
        <i/>
        <vertAlign val="superscript"/>
        <sz val="9"/>
        <color theme="1" tint="0.34998626667073579"/>
        <rFont val="Arial"/>
        <family val="2"/>
        <charset val="238"/>
      </rPr>
      <t>bc</t>
    </r>
    <r>
      <rPr>
        <i/>
        <sz val="9"/>
        <color theme="1" tint="0.34998626667073579"/>
        <rFont val="Arial"/>
        <family val="2"/>
        <charset val="238"/>
      </rPr>
      <t xml:space="preserve"> in % </t>
    </r>
  </si>
  <si>
    <r>
      <rPr>
        <sz val="9"/>
        <color theme="1"/>
        <rFont val="Arial"/>
        <family val="2"/>
        <charset val="238"/>
      </rPr>
      <t xml:space="preserve">brutto      </t>
    </r>
    <r>
      <rPr>
        <sz val="9"/>
        <color indexed="63"/>
        <rFont val="Arial"/>
        <family val="2"/>
        <charset val="238"/>
      </rPr>
      <t xml:space="preserve">                              </t>
    </r>
    <r>
      <rPr>
        <i/>
        <sz val="9"/>
        <color theme="1" tint="0.34998626667073579"/>
        <rFont val="Arial"/>
        <family val="2"/>
        <charset val="238"/>
      </rPr>
      <t xml:space="preserve">gross </t>
    </r>
  </si>
  <si>
    <r>
      <rPr>
        <sz val="9"/>
        <color theme="1"/>
        <rFont val="Arial"/>
        <family val="2"/>
        <charset val="238"/>
      </rPr>
      <t>brutto bez nagród               rocznych</t>
    </r>
    <r>
      <rPr>
        <vertAlign val="superscript"/>
        <sz val="9"/>
        <color theme="1"/>
        <rFont val="Arial"/>
        <family val="2"/>
        <charset val="238"/>
      </rPr>
      <t xml:space="preserve">d      </t>
    </r>
    <r>
      <rPr>
        <vertAlign val="superscript"/>
        <sz val="9"/>
        <color indexed="63"/>
        <rFont val="Arial"/>
        <family val="2"/>
        <charset val="238"/>
      </rPr>
      <t xml:space="preserve">                                </t>
    </r>
    <r>
      <rPr>
        <i/>
        <sz val="9"/>
        <color theme="1" tint="0.34998626667073579"/>
        <rFont val="Arial"/>
        <family val="2"/>
        <charset val="238"/>
      </rPr>
      <t>gross excluding              annual bonuses</t>
    </r>
    <r>
      <rPr>
        <i/>
        <vertAlign val="superscript"/>
        <sz val="9"/>
        <color theme="1" tint="0.34998626667073579"/>
        <rFont val="Arial"/>
        <family val="2"/>
        <charset val="238"/>
      </rPr>
      <t xml:space="preserve">d </t>
    </r>
  </si>
  <si>
    <r>
      <rPr>
        <sz val="9"/>
        <color theme="1"/>
        <rFont val="Arial"/>
        <family val="2"/>
        <charset val="238"/>
      </rPr>
      <t xml:space="preserve">brutto  </t>
    </r>
    <r>
      <rPr>
        <sz val="9"/>
        <color indexed="63"/>
        <rFont val="Arial"/>
        <family val="2"/>
        <charset val="238"/>
      </rPr>
      <t xml:space="preserve">                               </t>
    </r>
    <r>
      <rPr>
        <i/>
        <sz val="9"/>
        <color theme="1" tint="0.34998626667073579"/>
        <rFont val="Arial"/>
        <family val="2"/>
        <charset val="238"/>
      </rPr>
      <t xml:space="preserve">gross </t>
    </r>
  </si>
  <si>
    <r>
      <rPr>
        <sz val="9"/>
        <color theme="1"/>
        <rFont val="Arial"/>
        <family val="2"/>
        <charset val="238"/>
      </rPr>
      <t>brutto bez wypłat z zysku</t>
    </r>
    <r>
      <rPr>
        <sz val="9"/>
        <color indexed="63"/>
        <rFont val="Arial"/>
        <family val="2"/>
        <charset val="238"/>
      </rPr>
      <t xml:space="preserve"> </t>
    </r>
    <r>
      <rPr>
        <i/>
        <sz val="9"/>
        <color theme="1" tint="0.34998626667073579"/>
        <rFont val="Arial"/>
        <family val="2"/>
        <charset val="238"/>
      </rPr>
      <t xml:space="preserve">gross exclusive            payment from profit </t>
    </r>
  </si>
  <si>
    <t>670*</t>
  </si>
  <si>
    <r>
      <rPr>
        <sz val="9"/>
        <rFont val="Arial"/>
        <family val="2"/>
        <charset val="238"/>
      </rPr>
      <t xml:space="preserve">Przeciętne miesięczne wynagrodzenia           </t>
    </r>
    <r>
      <rPr>
        <sz val="9"/>
        <color indexed="63"/>
        <rFont val="Arial"/>
        <family val="2"/>
        <charset val="238"/>
      </rPr>
      <t xml:space="preserve">                                                                                                                   </t>
    </r>
    <r>
      <rPr>
        <i/>
        <sz val="9"/>
        <color theme="1" tint="0.34998626667073579"/>
        <rFont val="Arial"/>
        <family val="2"/>
        <charset val="238"/>
      </rPr>
      <t>Average monthly wages and salaries</t>
    </r>
    <r>
      <rPr>
        <i/>
        <sz val="9"/>
        <color indexed="63"/>
        <rFont val="Arial"/>
        <family val="2"/>
        <charset val="238"/>
      </rPr>
      <t xml:space="preserve"> </t>
    </r>
  </si>
  <si>
    <r>
      <t>103,6</t>
    </r>
    <r>
      <rPr>
        <vertAlign val="superscript"/>
        <sz val="9"/>
        <rFont val="Arial"/>
        <family val="2"/>
        <charset val="238"/>
      </rPr>
      <t>e</t>
    </r>
  </si>
  <si>
    <r>
      <t>97,6</t>
    </r>
    <r>
      <rPr>
        <vertAlign val="superscript"/>
        <sz val="9"/>
        <rFont val="Arial"/>
        <family val="2"/>
        <charset val="238"/>
      </rPr>
      <t>e</t>
    </r>
  </si>
  <si>
    <r>
      <t>106,6</t>
    </r>
    <r>
      <rPr>
        <vertAlign val="superscript"/>
        <sz val="9"/>
        <rFont val="Arial"/>
        <family val="2"/>
        <charset val="238"/>
      </rPr>
      <t>e</t>
    </r>
  </si>
  <si>
    <r>
      <t>103,5</t>
    </r>
    <r>
      <rPr>
        <vertAlign val="superscript"/>
        <sz val="9"/>
        <rFont val="Arial"/>
        <family val="2"/>
        <charset val="238"/>
      </rPr>
      <t>e</t>
    </r>
  </si>
  <si>
    <t xml:space="preserve">-25353,8* </t>
  </si>
  <si>
    <t>wrzesień</t>
  </si>
  <si>
    <t>September</t>
  </si>
  <si>
    <t xml:space="preserve">                 Stan w dniu 30 IX</t>
  </si>
  <si>
    <t xml:space="preserve">                 As of 30 IX </t>
  </si>
  <si>
    <t xml:space="preserve">                 As of 30 IX</t>
  </si>
  <si>
    <t>                Stan w dniu 30 IX</t>
  </si>
  <si>
    <t xml:space="preserve">                As of 30 IX</t>
  </si>
  <si>
    <r>
      <rPr>
        <sz val="10"/>
        <rFont val="Arial"/>
        <family val="2"/>
        <charset val="238"/>
      </rPr>
      <t>TABL. 40.</t>
    </r>
    <r>
      <rPr>
        <b/>
        <sz val="10"/>
        <rFont val="Arial"/>
        <family val="2"/>
        <charset val="238"/>
      </rPr>
      <t xml:space="preserve"> PRZESTĘPSTWA  STWIERDZONE</t>
    </r>
    <r>
      <rPr>
        <b/>
        <vertAlign val="superscript"/>
        <sz val="10"/>
        <rFont val="Arial"/>
        <family val="2"/>
        <charset val="238"/>
      </rPr>
      <t>a</t>
    </r>
    <r>
      <rPr>
        <b/>
        <sz val="10"/>
        <rFont val="Arial"/>
        <family val="2"/>
        <charset val="238"/>
      </rPr>
      <t xml:space="preserve">   W  OKRESIE  I–IX   2018 R.  (dok.)</t>
    </r>
  </si>
  <si>
    <r>
      <t>                  RATES  OF  DETECTABILITY  OF  DELINQUENTS  OF  CRIMES</t>
    </r>
    <r>
      <rPr>
        <i/>
        <vertAlign val="superscript"/>
        <sz val="10"/>
        <color theme="1" tint="0.34998626667073579"/>
        <rFont val="Arial"/>
        <family val="2"/>
        <charset val="238"/>
      </rPr>
      <t>a</t>
    </r>
    <r>
      <rPr>
        <i/>
        <sz val="10"/>
        <color theme="1" tint="0.34998626667073579"/>
        <rFont val="Arial"/>
        <family val="2"/>
        <charset val="238"/>
      </rPr>
      <t xml:space="preserve">   IN  THE  PERIOD  I–IX   2018                </t>
    </r>
  </si>
  <si>
    <r>
      <rPr>
        <sz val="10"/>
        <rFont val="Arial"/>
        <family val="2"/>
        <charset val="238"/>
      </rPr>
      <t>TABL. 41.  </t>
    </r>
    <r>
      <rPr>
        <b/>
        <sz val="10"/>
        <rFont val="Arial"/>
        <family val="2"/>
        <charset val="238"/>
      </rPr>
      <t>WSKAŹNIKI  WYKRYWALNOŚCI  SPRAWCÓW  PRZESTĘPSTW</t>
    </r>
    <r>
      <rPr>
        <b/>
        <vertAlign val="superscript"/>
        <sz val="10"/>
        <rFont val="Arial"/>
        <family val="2"/>
        <charset val="238"/>
      </rPr>
      <t>a</t>
    </r>
    <r>
      <rPr>
        <b/>
        <sz val="10"/>
        <rFont val="Arial"/>
        <family val="2"/>
        <charset val="238"/>
      </rPr>
      <t xml:space="preserve">  W  OKRESIE  I–IX   2018 R.  (dok.) </t>
    </r>
  </si>
  <si>
    <t xml:space="preserve">                Stan w dniu 30 IX </t>
  </si>
  <si>
    <t xml:space="preserve">                Stan w dniu 30 IX</t>
  </si>
  <si>
    <t xml:space="preserve">                As of 30 IX </t>
  </si>
  <si>
    <t xml:space="preserve">               As of 30 IX</t>
  </si>
  <si>
    <r>
      <t xml:space="preserve">Bezrobotni zarejestrowani  – stan w końcu  września 2018 r.                                                                                 </t>
    </r>
    <r>
      <rPr>
        <sz val="9"/>
        <color indexed="63"/>
        <rFont val="Arial"/>
        <family val="2"/>
        <charset val="238"/>
      </rPr>
      <t xml:space="preserve">      </t>
    </r>
    <r>
      <rPr>
        <i/>
        <sz val="9"/>
        <color indexed="63"/>
        <rFont val="Arial"/>
        <family val="2"/>
        <charset val="238"/>
      </rPr>
      <t xml:space="preserve"> </t>
    </r>
    <r>
      <rPr>
        <i/>
        <sz val="9"/>
        <color theme="1" tint="0.34998626667073579"/>
        <rFont val="Arial"/>
        <family val="2"/>
        <charset val="238"/>
      </rPr>
      <t>Registered unemployed persons – end of September  2018</t>
    </r>
  </si>
  <si>
    <t xml:space="preserve">IX                     2017=100 </t>
  </si>
  <si>
    <t>VI 2018</t>
  </si>
  <si>
    <t>I–IX 2018</t>
  </si>
  <si>
    <t>I–IX 
2017=100</t>
  </si>
  <si>
    <r>
      <t xml:space="preserve">I–IX 
2017=100 </t>
    </r>
    <r>
      <rPr>
        <i/>
        <vertAlign val="superscript"/>
        <sz val="9"/>
        <rFont val="Arial"/>
        <family val="2"/>
        <charset val="238"/>
      </rPr>
      <t>b</t>
    </r>
    <r>
      <rPr>
        <i/>
        <sz val="9"/>
        <rFont val="Arial"/>
        <family val="2"/>
        <charset val="238"/>
      </rPr>
      <t xml:space="preserve"> </t>
    </r>
  </si>
  <si>
    <r>
      <t xml:space="preserve">Mieszkania oddane do użytkowania – w okresie  I–IX 2018 r.                                                                                                                  </t>
    </r>
    <r>
      <rPr>
        <sz val="9"/>
        <color indexed="63"/>
        <rFont val="Arial"/>
        <family val="2"/>
        <charset val="238"/>
      </rPr>
      <t xml:space="preserve">  </t>
    </r>
    <r>
      <rPr>
        <i/>
        <sz val="9"/>
        <color theme="1" tint="0.34998626667073579"/>
        <rFont val="Arial"/>
        <family val="2"/>
        <charset val="238"/>
      </rPr>
      <t>Dwellings completed – in the period  I–IX 2018</t>
    </r>
  </si>
  <si>
    <t xml:space="preserve"> I–IX                        2017=100 </t>
  </si>
  <si>
    <t xml:space="preserve"> I–IX                       2017=100 </t>
  </si>
  <si>
    <t>65,51*</t>
  </si>
  <si>
    <t>53,15*</t>
  </si>
  <si>
    <t>62,13*</t>
  </si>
  <si>
    <t>6,73*</t>
  </si>
  <si>
    <t>4,50*</t>
  </si>
  <si>
    <t>3,38*</t>
  </si>
  <si>
    <t>123,36*</t>
  </si>
  <si>
    <t>22033*</t>
  </si>
  <si>
    <t>3882*</t>
  </si>
  <si>
    <r>
      <t>22,93</t>
    </r>
    <r>
      <rPr>
        <vertAlign val="superscript"/>
        <sz val="9"/>
        <color indexed="8"/>
        <rFont val="Arial"/>
        <family val="2"/>
        <charset val="238"/>
      </rPr>
      <t>a</t>
    </r>
  </si>
  <si>
    <r>
      <t>73,20</t>
    </r>
    <r>
      <rPr>
        <vertAlign val="superscript"/>
        <sz val="9"/>
        <color indexed="8"/>
        <rFont val="Arial"/>
        <family val="2"/>
        <charset val="238"/>
      </rPr>
      <t>a</t>
    </r>
  </si>
  <si>
    <r>
      <t>2,03</t>
    </r>
    <r>
      <rPr>
        <i/>
        <vertAlign val="superscript"/>
        <sz val="9"/>
        <rFont val="Arial"/>
        <family val="2"/>
        <charset val="238"/>
      </rPr>
      <t>b</t>
    </r>
  </si>
  <si>
    <t>-</t>
  </si>
  <si>
    <t>60748*</t>
  </si>
  <si>
    <t>13859*</t>
  </si>
  <si>
    <t>22510*</t>
  </si>
  <si>
    <t>23269*</t>
  </si>
  <si>
    <t>68145*</t>
  </si>
  <si>
    <t xml:space="preserve">               </t>
  </si>
  <si>
    <t>6,6*</t>
  </si>
  <si>
    <t>6,8*</t>
  </si>
  <si>
    <t>6,7*</t>
  </si>
  <si>
    <t>6,4*</t>
  </si>
  <si>
    <t>6,1*</t>
  </si>
  <si>
    <t>5,9*</t>
  </si>
  <si>
    <t>VOIVODSHIP</t>
  </si>
  <si>
    <t>6,0*</t>
  </si>
  <si>
    <t>6,2*</t>
  </si>
  <si>
    <t>5,4*</t>
  </si>
  <si>
    <t>5,2*</t>
  </si>
  <si>
    <t>5,1*</t>
  </si>
  <si>
    <t xml:space="preserve">       bocheński </t>
  </si>
  <si>
    <t>5,3*</t>
  </si>
  <si>
    <t xml:space="preserve">       krakowski </t>
  </si>
  <si>
    <t>5,7*</t>
  </si>
  <si>
    <t>5,8*</t>
  </si>
  <si>
    <t xml:space="preserve">       miechowski </t>
  </si>
  <si>
    <t>6,5*</t>
  </si>
  <si>
    <t xml:space="preserve">       myślenicki</t>
  </si>
  <si>
    <t>4,9*</t>
  </si>
  <si>
    <t>4,6*</t>
  </si>
  <si>
    <t>4,3*</t>
  </si>
  <si>
    <t xml:space="preserve">       proszowicki</t>
  </si>
  <si>
    <t>7,9*</t>
  </si>
  <si>
    <t>7,7*</t>
  </si>
  <si>
    <t>7,2*</t>
  </si>
  <si>
    <t>7,1*</t>
  </si>
  <si>
    <t>7,0*</t>
  </si>
  <si>
    <t xml:space="preserve">       wielicki </t>
  </si>
  <si>
    <t>5,5*</t>
  </si>
  <si>
    <t>3,4*</t>
  </si>
  <si>
    <t>3,3*</t>
  </si>
  <si>
    <t>3,1*</t>
  </si>
  <si>
    <t>3,0*</t>
  </si>
  <si>
    <t xml:space="preserve">    Kraków </t>
  </si>
  <si>
    <t>8,9*</t>
  </si>
  <si>
    <t>9,2*</t>
  </si>
  <si>
    <t>8,1*</t>
  </si>
  <si>
    <t>7,8*</t>
  </si>
  <si>
    <t xml:space="preserve">       gorlicki </t>
  </si>
  <si>
    <t xml:space="preserve">       limanowski </t>
  </si>
  <si>
    <t>9,9*</t>
  </si>
  <si>
    <t>9,0*</t>
  </si>
  <si>
    <t>8,8*</t>
  </si>
  <si>
    <t xml:space="preserve">       nowosądecki </t>
  </si>
  <si>
    <t>9,3*</t>
  </si>
  <si>
    <t>9,1*</t>
  </si>
  <si>
    <t xml:space="preserve">   Nowy Sącz </t>
  </si>
  <si>
    <t>8,2*</t>
  </si>
  <si>
    <t>7,3*</t>
  </si>
  <si>
    <t xml:space="preserve">      nowotarski</t>
  </si>
  <si>
    <t>9,6*</t>
  </si>
  <si>
    <t xml:space="preserve">      suski</t>
  </si>
  <si>
    <t>4,7*</t>
  </si>
  <si>
    <t>4,5*</t>
  </si>
  <si>
    <t xml:space="preserve">      tatrzański</t>
  </si>
  <si>
    <t>11,0*</t>
  </si>
  <si>
    <t>10,9*</t>
  </si>
  <si>
    <t>8,4*</t>
  </si>
  <si>
    <t>7,6*</t>
  </si>
  <si>
    <t xml:space="preserve">       chrzanowski</t>
  </si>
  <si>
    <t xml:space="preserve">       olkuski </t>
  </si>
  <si>
    <t>8,6*</t>
  </si>
  <si>
    <t>8,3*</t>
  </si>
  <si>
    <t>8,5*</t>
  </si>
  <si>
    <t xml:space="preserve">       oświęcimski </t>
  </si>
  <si>
    <t>8,0*</t>
  </si>
  <si>
    <t>6,9*</t>
  </si>
  <si>
    <t xml:space="preserve">       wadowicki </t>
  </si>
  <si>
    <t>6,3*</t>
  </si>
  <si>
    <t xml:space="preserve">       brzeski</t>
  </si>
  <si>
    <t xml:space="preserve">       dąbrowski </t>
  </si>
  <si>
    <t xml:space="preserve">       tarnowski </t>
  </si>
  <si>
    <t xml:space="preserve">   Tarnów </t>
  </si>
  <si>
    <t>U w a g a. Dane dotyczące stopy bezrobocia zostały zmienione (skorygowane) w stosunku  do wcześniej opublikowanych.</t>
  </si>
  <si>
    <t>N o t e. Data concerning the unemployment rate were changed (revised) in relation to those published before.</t>
  </si>
  <si>
    <r>
      <t>Nowosądecki</t>
    </r>
    <r>
      <rPr>
        <sz val="9"/>
        <rFont val="Arial"/>
        <family val="2"/>
        <charset val="238"/>
      </rPr>
      <t xml:space="preserve"> </t>
    </r>
  </si>
  <si>
    <t xml:space="preserve">  Ź r ó d ł o: dane Komendy Głównej Policji pobrane z Krajowego Systemu Informacji Policji w dniu 16. 10. 2018 r.</t>
  </si>
  <si>
    <t xml:space="preserve">  S o u r c e: data of the National Police Headquarters were extracted from the National Police Information System (KSIP) on 16 October 2018. </t>
  </si>
  <si>
    <r>
      <t xml:space="preserve">  </t>
    </r>
    <r>
      <rPr>
        <i/>
        <sz val="8"/>
        <rFont val="Arial"/>
        <family val="2"/>
        <charset val="238"/>
      </rPr>
      <t xml:space="preserve">a </t>
    </r>
    <r>
      <rPr>
        <sz val="8"/>
        <rFont val="Arial"/>
        <family val="2"/>
        <charset val="238"/>
      </rPr>
      <t xml:space="preserve">Stan w końcu okresu. </t>
    </r>
    <r>
      <rPr>
        <i/>
        <sz val="8"/>
        <rFont val="Arial"/>
        <family val="2"/>
        <charset val="238"/>
      </rPr>
      <t xml:space="preserve"> b </t>
    </r>
    <r>
      <rPr>
        <sz val="8"/>
        <rFont val="Arial"/>
        <family val="2"/>
        <charset val="238"/>
      </rPr>
      <t xml:space="preserve">Patrz wyjaśnienia metogologiczne pkt. 1.  </t>
    </r>
    <r>
      <rPr>
        <i/>
        <sz val="8"/>
        <rFont val="Arial"/>
        <family val="2"/>
        <charset val="238"/>
      </rPr>
      <t xml:space="preserve">c </t>
    </r>
    <r>
      <rPr>
        <sz val="8"/>
        <rFont val="Arial"/>
        <family val="2"/>
        <charset val="238"/>
      </rPr>
      <t xml:space="preserve">W rejestrze REGON; bez osób prowadzących gospodarstwa indywidualne w rolnictwie; patrz wyjaśnienia metodologiczne pkt 22. </t>
    </r>
    <r>
      <rPr>
        <i/>
        <sz val="8"/>
        <rFont val="Arial"/>
        <family val="2"/>
        <charset val="238"/>
      </rPr>
      <t xml:space="preserve"> 
d </t>
    </r>
    <r>
      <rPr>
        <sz val="8"/>
        <rFont val="Arial"/>
        <family val="2"/>
        <charset val="238"/>
      </rPr>
      <t xml:space="preserve">Patrz wyjaśnienia metodologiczne pkt. 4.  </t>
    </r>
    <r>
      <rPr>
        <i/>
        <sz val="8"/>
        <rFont val="Arial"/>
        <family val="2"/>
        <charset val="238"/>
      </rPr>
      <t xml:space="preserve">e </t>
    </r>
    <r>
      <rPr>
        <sz val="8"/>
        <rFont val="Arial"/>
        <family val="2"/>
        <charset val="238"/>
      </rPr>
      <t>Zgłoszone w ciągu miesiąca.</t>
    </r>
  </si>
  <si>
    <t xml:space="preserve">  a End of period.  b See methodological notes item 1.  c In the REGON register; excluding persons tending private farms in agriculture; see methodological notes item 22.  d See methodological notes item 4.  e Declaring during a month. </t>
  </si>
  <si>
    <r>
      <t>48478</t>
    </r>
    <r>
      <rPr>
        <i/>
        <vertAlign val="superscript"/>
        <sz val="9"/>
        <rFont val="Arial"/>
        <family val="2"/>
        <charset val="238"/>
      </rPr>
      <t>d</t>
    </r>
  </si>
  <si>
    <r>
      <t>43843</t>
    </r>
    <r>
      <rPr>
        <i/>
        <vertAlign val="superscript"/>
        <sz val="9"/>
        <rFont val="Arial"/>
        <family val="2"/>
        <charset val="238"/>
      </rPr>
      <t>d</t>
    </r>
  </si>
  <si>
    <r>
      <t>718</t>
    </r>
    <r>
      <rPr>
        <i/>
        <vertAlign val="superscript"/>
        <sz val="9"/>
        <rFont val="Arial"/>
        <family val="2"/>
        <charset val="238"/>
      </rPr>
      <t>d</t>
    </r>
  </si>
  <si>
    <r>
      <rPr>
        <sz val="9"/>
        <rFont val="Arial"/>
        <family val="2"/>
        <charset val="238"/>
      </rPr>
      <t>51024</t>
    </r>
    <r>
      <rPr>
        <vertAlign val="superscript"/>
        <sz val="9"/>
        <rFont val="Arial"/>
        <family val="2"/>
        <charset val="238"/>
      </rPr>
      <t>e</t>
    </r>
  </si>
  <si>
    <r>
      <t>48523</t>
    </r>
    <r>
      <rPr>
        <vertAlign val="superscript"/>
        <sz val="9"/>
        <rFont val="Arial"/>
        <family val="2"/>
        <charset val="238"/>
      </rPr>
      <t>e</t>
    </r>
  </si>
  <si>
    <r>
      <t>169</t>
    </r>
    <r>
      <rPr>
        <vertAlign val="superscript"/>
        <sz val="9"/>
        <rFont val="Arial"/>
        <family val="2"/>
        <charset val="238"/>
      </rPr>
      <t>e</t>
    </r>
  </si>
  <si>
    <r>
      <rPr>
        <sz val="9"/>
        <rFont val="Arial"/>
        <family val="2"/>
        <charset val="238"/>
      </rPr>
      <t>48523</t>
    </r>
    <r>
      <rPr>
        <vertAlign val="superscript"/>
        <sz val="9"/>
        <rFont val="Arial"/>
        <family val="2"/>
        <charset val="238"/>
      </rPr>
      <t>e</t>
    </r>
  </si>
  <si>
    <r>
      <rPr>
        <sz val="9"/>
        <rFont val="Arial"/>
        <family val="2"/>
        <charset val="238"/>
      </rPr>
      <t>169</t>
    </r>
    <r>
      <rPr>
        <vertAlign val="superscript"/>
        <sz val="9"/>
        <rFont val="Arial"/>
        <family val="2"/>
        <charset val="238"/>
      </rPr>
      <t>e</t>
    </r>
  </si>
  <si>
    <t>42883*</t>
  </si>
  <si>
    <t>7310*</t>
  </si>
  <si>
    <t>17558*</t>
  </si>
  <si>
    <t>17502*</t>
  </si>
  <si>
    <r>
      <t>28396</t>
    </r>
    <r>
      <rPr>
        <i/>
        <vertAlign val="superscript"/>
        <sz val="9"/>
        <rFont val="Arial"/>
        <family val="2"/>
        <charset val="238"/>
      </rPr>
      <t>f</t>
    </r>
  </si>
  <si>
    <r>
      <t>27376</t>
    </r>
    <r>
      <rPr>
        <i/>
        <vertAlign val="superscript"/>
        <sz val="9"/>
        <rFont val="Arial"/>
        <family val="2"/>
        <charset val="238"/>
      </rPr>
      <t>f</t>
    </r>
  </si>
  <si>
    <r>
      <t>79</t>
    </r>
    <r>
      <rPr>
        <i/>
        <vertAlign val="superscript"/>
        <sz val="9"/>
        <rFont val="Arial"/>
        <family val="2"/>
        <charset val="238"/>
      </rPr>
      <t>f</t>
    </r>
  </si>
  <si>
    <r>
      <t>56167</t>
    </r>
    <r>
      <rPr>
        <i/>
        <vertAlign val="superscript"/>
        <sz val="9"/>
        <rFont val="Arial"/>
        <family val="2"/>
        <charset val="238"/>
      </rPr>
      <t>g</t>
    </r>
  </si>
  <si>
    <r>
      <t>53001</t>
    </r>
    <r>
      <rPr>
        <i/>
        <vertAlign val="superscript"/>
        <sz val="9"/>
        <rFont val="Arial"/>
        <family val="2"/>
        <charset val="238"/>
      </rPr>
      <t>g</t>
    </r>
  </si>
  <si>
    <r>
      <t>484</t>
    </r>
    <r>
      <rPr>
        <vertAlign val="superscript"/>
        <sz val="9"/>
        <rFont val="Arial"/>
        <family val="2"/>
        <charset val="238"/>
      </rPr>
      <t>g</t>
    </r>
  </si>
  <si>
    <r>
      <t>69149*</t>
    </r>
    <r>
      <rPr>
        <vertAlign val="superscript"/>
        <sz val="9"/>
        <rFont val="Arial"/>
        <family val="2"/>
        <charset val="238"/>
      </rPr>
      <t>h</t>
    </r>
  </si>
  <si>
    <r>
      <t>63968*</t>
    </r>
    <r>
      <rPr>
        <vertAlign val="superscript"/>
        <sz val="9"/>
        <rFont val="Arial"/>
        <family val="2"/>
        <charset val="238"/>
      </rPr>
      <t>h</t>
    </r>
  </si>
  <si>
    <r>
      <t>1228*</t>
    </r>
    <r>
      <rPr>
        <vertAlign val="superscript"/>
        <sz val="9"/>
        <rFont val="Arial"/>
        <family val="2"/>
        <charset val="238"/>
      </rPr>
      <t>h</t>
    </r>
  </si>
  <si>
    <r>
      <t>18968</t>
    </r>
    <r>
      <rPr>
        <i/>
        <vertAlign val="superscript"/>
        <sz val="9"/>
        <rFont val="Arial"/>
        <family val="2"/>
        <charset val="238"/>
      </rPr>
      <t>i</t>
    </r>
  </si>
  <si>
    <r>
      <t xml:space="preserve"> </t>
    </r>
    <r>
      <rPr>
        <i/>
        <sz val="8"/>
        <color indexed="8"/>
        <rFont val="Arial"/>
        <family val="2"/>
        <charset val="238"/>
      </rPr>
      <t xml:space="preserve"> a</t>
    </r>
    <r>
      <rPr>
        <sz val="8"/>
        <color indexed="8"/>
        <rFont val="Times New Roman"/>
        <family val="1"/>
        <charset val="238"/>
      </rPr>
      <t xml:space="preserve">  </t>
    </r>
    <r>
      <rPr>
        <sz val="8"/>
        <color indexed="8"/>
        <rFont val="Arial"/>
        <family val="2"/>
        <charset val="238"/>
      </rPr>
      <t xml:space="preserve">Podstawowych (bez ziarna siewnego); łącznie z mieszankami zbożowymi.  </t>
    </r>
    <r>
      <rPr>
        <i/>
        <sz val="8"/>
        <color indexed="8"/>
        <rFont val="Arial"/>
        <family val="2"/>
        <charset val="238"/>
      </rPr>
      <t>b</t>
    </r>
    <r>
      <rPr>
        <sz val="8"/>
        <color indexed="8"/>
        <rFont val="Arial"/>
        <family val="2"/>
        <charset val="238"/>
      </rPr>
      <t xml:space="preserve">  Obejmuje bydło, cielęta, trzodę chlewną, owce, konie i drób.  </t>
    </r>
    <r>
      <rPr>
        <i/>
        <sz val="8"/>
        <color indexed="8"/>
        <rFont val="Arial"/>
        <family val="2"/>
        <charset val="238"/>
      </rPr>
      <t>c</t>
    </r>
    <r>
      <rPr>
        <sz val="8"/>
        <color indexed="8"/>
        <rFont val="Arial"/>
        <family val="2"/>
        <charset val="238"/>
      </rPr>
      <t xml:space="preserve">  W wadze poubojowej ciepłej; miesięczne wskaźniki dynamiki podano w warunkach porównywalnych, tj po zmianie od stycznia 2018 r. wskaźników przeliczeniowych. </t>
    </r>
    <r>
      <rPr>
        <i/>
        <sz val="8"/>
        <color indexed="8"/>
        <rFont val="Arial"/>
        <family val="2"/>
        <charset val="238"/>
      </rPr>
      <t xml:space="preserve"> d</t>
    </r>
    <r>
      <rPr>
        <sz val="8"/>
        <color indexed="8"/>
        <rFont val="Arial"/>
        <family val="2"/>
        <charset val="238"/>
      </rPr>
      <t xml:space="preserve">  Okres VII–XII 2016 r.  </t>
    </r>
    <r>
      <rPr>
        <i/>
        <sz val="8"/>
        <color indexed="8"/>
        <rFont val="Arial"/>
        <family val="2"/>
        <charset val="238"/>
      </rPr>
      <t>e</t>
    </r>
    <r>
      <rPr>
        <sz val="8"/>
        <color indexed="8"/>
        <rFont val="Arial"/>
        <family val="2"/>
        <charset val="238"/>
      </rPr>
      <t xml:space="preserve">  Okres VII–XII 2017 r.  </t>
    </r>
    <r>
      <rPr>
        <i/>
        <sz val="8"/>
        <color indexed="8"/>
        <rFont val="Arial"/>
        <family val="2"/>
        <charset val="238"/>
      </rPr>
      <t>f</t>
    </r>
    <r>
      <rPr>
        <sz val="8"/>
        <color indexed="8"/>
        <rFont val="Arial"/>
        <family val="2"/>
        <charset val="238"/>
      </rPr>
      <t xml:space="preserve">  Okres VII–IX 2017 r.  </t>
    </r>
    <r>
      <rPr>
        <i/>
        <sz val="8"/>
        <color indexed="8"/>
        <rFont val="Arial"/>
        <family val="2"/>
        <charset val="238"/>
      </rPr>
      <t xml:space="preserve">g </t>
    </r>
    <r>
      <rPr>
        <sz val="8"/>
        <color indexed="8"/>
        <rFont val="Arial"/>
        <family val="2"/>
        <charset val="238"/>
      </rPr>
      <t xml:space="preserve"> Okres VII 2017 r. – III 2018 r. </t>
    </r>
    <r>
      <rPr>
        <i/>
        <sz val="8"/>
        <color indexed="8"/>
        <rFont val="Arial"/>
        <family val="2"/>
        <charset val="238"/>
      </rPr>
      <t xml:space="preserve"> h </t>
    </r>
    <r>
      <rPr>
        <sz val="8"/>
        <color indexed="8"/>
        <rFont val="Arial"/>
        <family val="2"/>
        <charset val="238"/>
      </rPr>
      <t xml:space="preserve"> Okres VII 2017 r. – VI 2018 r. i  Okres VII–IX 2018 r. </t>
    </r>
  </si>
  <si>
    <t xml:space="preserve">  a  Basic (excluding sowing seeds); including cereal mixes.  b  Data include cattle, calves, pigs, sheep, horses and poultry.  c  In post-slaugther warm weight; monthly dynamics are given in comparable conditions, i.e. after change of conversion rates from January 2018.  d  The period VII–XII 2016.  e  The period VII–XII 2017.  f  The period VII–IX 2017.  g  The period VII 2017 – III 2018. h The period VII 2017 – VI 2018.  i  The period VII–IX 2018.</t>
  </si>
  <si>
    <t>1099*</t>
  </si>
  <si>
    <t>1949*</t>
  </si>
  <si>
    <t>85,4*</t>
  </si>
  <si>
    <t>1098*</t>
  </si>
  <si>
    <t>123,9*</t>
  </si>
  <si>
    <t>86,5*</t>
  </si>
  <si>
    <t>152,4*</t>
  </si>
  <si>
    <t>56,3*</t>
  </si>
  <si>
    <t>100,1*</t>
  </si>
  <si>
    <t>6506*</t>
  </si>
  <si>
    <t>2628*</t>
  </si>
  <si>
    <t>3851*</t>
  </si>
  <si>
    <t>607*</t>
  </si>
  <si>
    <t>396*</t>
  </si>
  <si>
    <t>210*</t>
  </si>
  <si>
    <t>7604*</t>
  </si>
  <si>
    <t>3135*</t>
  </si>
  <si>
    <t>442*</t>
  </si>
  <si>
    <t>723*</t>
  </si>
  <si>
    <t>473*</t>
  </si>
  <si>
    <t>249*</t>
  </si>
  <si>
    <t>8703*</t>
  </si>
  <si>
    <t>3669*</t>
  </si>
  <si>
    <t>5007*</t>
  </si>
  <si>
    <t>841*</t>
  </si>
  <si>
    <t>556*</t>
  </si>
  <si>
    <t>284*</t>
  </si>
  <si>
    <t>104,8*</t>
  </si>
  <si>
    <t>103,1*</t>
  </si>
  <si>
    <t>103,0*</t>
  </si>
  <si>
    <t>104,7*</t>
  </si>
  <si>
    <r>
      <t>Ludność</t>
    </r>
    <r>
      <rPr>
        <vertAlign val="superscript"/>
        <sz val="9"/>
        <rFont val="Arial"/>
        <family val="2"/>
        <charset val="238"/>
      </rPr>
      <t>a</t>
    </r>
    <r>
      <rPr>
        <sz val="9"/>
        <rFont val="Arial"/>
        <family val="2"/>
        <charset val="238"/>
      </rPr>
      <t xml:space="preserve"> – stan w dniu 
30 VI  2018 r.
</t>
    </r>
    <r>
      <rPr>
        <i/>
        <sz val="9"/>
        <color theme="1" tint="0.34998626667073579"/>
        <rFont val="Arial"/>
        <family val="2"/>
        <charset val="238"/>
      </rPr>
      <t>Population</t>
    </r>
    <r>
      <rPr>
        <i/>
        <vertAlign val="superscript"/>
        <sz val="9"/>
        <color theme="1" tint="0.34998626667073579"/>
        <rFont val="Arial"/>
        <family val="2"/>
        <charset val="238"/>
      </rPr>
      <t>a</t>
    </r>
    <r>
      <rPr>
        <i/>
        <sz val="9"/>
        <color theme="1" tint="0.34998626667073579"/>
        <rFont val="Arial"/>
        <family val="2"/>
        <charset val="238"/>
      </rPr>
      <t xml:space="preserve"> –  as of June
30, 2018</t>
    </r>
  </si>
  <si>
    <t xml:space="preserve"> .   </t>
  </si>
  <si>
    <t xml:space="preserve">VI
2017=100 </t>
  </si>
  <si>
    <t>VI
2017=100</t>
  </si>
  <si>
    <r>
      <t xml:space="preserve">w tysiącach  sztuk                    </t>
    </r>
    <r>
      <rPr>
        <i/>
        <sz val="9"/>
        <color theme="1"/>
        <rFont val="Arial"/>
        <family val="2"/>
        <charset val="238"/>
      </rPr>
      <t xml:space="preserve">in thousand heads </t>
    </r>
  </si>
  <si>
    <r>
      <t xml:space="preserve">w tysiącach  sztuk                      </t>
    </r>
    <r>
      <rPr>
        <i/>
        <sz val="9"/>
        <color theme="1"/>
        <rFont val="Arial"/>
        <family val="2"/>
        <charset val="238"/>
      </rPr>
      <t xml:space="preserve">in thousand heads </t>
    </r>
  </si>
  <si>
    <r>
      <t xml:space="preserve">w tysiącach  sztuk                    </t>
    </r>
    <r>
      <rPr>
        <i/>
        <sz val="9"/>
        <color theme="1"/>
        <rFont val="Arial"/>
        <family val="2"/>
        <charset val="238"/>
      </rPr>
      <t xml:space="preserve">in thousand  heads </t>
    </r>
  </si>
  <si>
    <r>
      <t>4320894</t>
    </r>
    <r>
      <rPr>
        <b/>
        <vertAlign val="superscript"/>
        <sz val="9"/>
        <rFont val="Arial"/>
        <family val="2"/>
        <charset val="238"/>
      </rPr>
      <t>c</t>
    </r>
  </si>
  <si>
    <t>−</t>
  </si>
  <si>
    <t xml:space="preserve">  Ź r ó d ł o: dane Komendy Głównej Policji pobrane z Systemu Ewidencji Wypadków i Kolizji w dniu 26.10.2018 r.</t>
  </si>
  <si>
    <t xml:space="preserve"> S o u r c e: data of the National Police Headquarters extracted from the Traffic Casualties and Clashes System (SEWIK) on 26 October 2018.</t>
  </si>
  <si>
    <t>4,2*</t>
  </si>
  <si>
    <t>4,1*</t>
  </si>
  <si>
    <t>4,8*</t>
  </si>
  <si>
    <t>2,8*</t>
  </si>
  <si>
    <t>2,7*</t>
  </si>
  <si>
    <t>2,6*</t>
  </si>
  <si>
    <t>10,3*</t>
  </si>
  <si>
    <t>10,1*</t>
  </si>
  <si>
    <t>9,7*</t>
  </si>
  <si>
    <t>12,0*</t>
  </si>
  <si>
    <t>12,6*</t>
  </si>
  <si>
    <t>12,5*</t>
  </si>
  <si>
    <t>12,3*</t>
  </si>
  <si>
    <t>11,8*</t>
  </si>
  <si>
    <t>11,2*</t>
  </si>
  <si>
    <t>10,8*</t>
  </si>
  <si>
    <t xml:space="preserve">                Stan w końcu września 2018 r .</t>
  </si>
  <si>
    <t xml:space="preserve">                End of September 2018</t>
  </si>
  <si>
    <t xml:space="preserve">                Stan w końcu września 2018 r.</t>
  </si>
  <si>
    <r>
      <rPr>
        <b/>
        <sz val="10"/>
        <color indexed="8"/>
        <rFont val="Arial"/>
        <family val="2"/>
        <charset val="238"/>
      </rPr>
      <t xml:space="preserve">WYBRANE  DANE  O  PODREGIONACH  I  POWIATACH </t>
    </r>
    <r>
      <rPr>
        <sz val="10"/>
        <color indexed="8"/>
        <rFont val="Arial"/>
        <family val="2"/>
        <charset val="238"/>
      </rPr>
      <t xml:space="preserve">   
</t>
    </r>
    <r>
      <rPr>
        <i/>
        <sz val="10"/>
        <color theme="1" tint="0.34998626667073579"/>
        <rFont val="Arial"/>
        <family val="2"/>
        <charset val="238"/>
      </rPr>
      <t xml:space="preserve">SELECTED  DATA  ON  SUBREGIONS AND  POWIATS   </t>
    </r>
    <r>
      <rPr>
        <sz val="10"/>
        <color theme="1" tint="0.34998626667073579"/>
        <rFont val="Arial"/>
        <family val="2"/>
        <charset val="238"/>
      </rPr>
      <t xml:space="preserve"> </t>
    </r>
    <r>
      <rPr>
        <sz val="10"/>
        <color indexed="8"/>
        <rFont val="Arial"/>
        <family val="2"/>
        <charset val="238"/>
      </rPr>
      <t xml:space="preserve">
</t>
    </r>
  </si>
  <si>
    <r>
      <t>budow-nictwo indywi-    dualne</t>
    </r>
    <r>
      <rPr>
        <vertAlign val="superscript"/>
        <sz val="9"/>
        <rFont val="Arial"/>
        <family val="2"/>
        <charset val="238"/>
      </rPr>
      <t>b</t>
    </r>
    <r>
      <rPr>
        <sz val="9"/>
        <rFont val="Arial"/>
        <family val="2"/>
        <charset val="238"/>
      </rPr>
      <t xml:space="preserve"> </t>
    </r>
    <r>
      <rPr>
        <i/>
        <sz val="9"/>
        <color theme="1" tint="0.34998626667073579"/>
        <rFont val="Arial"/>
        <family val="2"/>
        <charset val="238"/>
      </rPr>
      <t>private constru-ction</t>
    </r>
    <r>
      <rPr>
        <i/>
        <vertAlign val="superscript"/>
        <sz val="9"/>
        <color theme="1" tint="0.34998626667073579"/>
        <rFont val="Arial"/>
        <family val="2"/>
        <charset val="238"/>
      </rPr>
      <t>b</t>
    </r>
    <r>
      <rPr>
        <i/>
        <sz val="9"/>
        <color theme="1" tint="0.34998626667073579"/>
        <rFont val="Arial"/>
        <family val="2"/>
        <charset val="238"/>
      </rPr>
      <t xml:space="preserve"> </t>
    </r>
  </si>
  <si>
    <r>
      <t>przezna-czone na sprzedaż lub wynajem</t>
    </r>
    <r>
      <rPr>
        <vertAlign val="superscript"/>
        <sz val="9"/>
        <rFont val="Arial"/>
        <family val="2"/>
        <charset val="238"/>
      </rPr>
      <t>b</t>
    </r>
    <r>
      <rPr>
        <sz val="9"/>
        <color theme="1" tint="0.34998626667073579"/>
        <rFont val="Arial"/>
        <family val="2"/>
        <charset val="238"/>
      </rPr>
      <t xml:space="preserve"> </t>
    </r>
    <r>
      <rPr>
        <i/>
        <sz val="9"/>
        <color theme="1" tint="0.34998626667073579"/>
        <rFont val="Arial"/>
        <family val="2"/>
        <charset val="238"/>
      </rPr>
      <t>for sale     or rent</t>
    </r>
    <r>
      <rPr>
        <i/>
        <vertAlign val="superscript"/>
        <sz val="9"/>
        <color theme="1" tint="0.34998626667073579"/>
        <rFont val="Arial"/>
        <family val="2"/>
        <charset val="238"/>
      </rPr>
      <t>b</t>
    </r>
  </si>
  <si>
    <t xml:space="preserve">  a See methodological notes item 21.  b Data for 2016 and 2017 have been recalculated; see methodological notes item 21. </t>
  </si>
  <si>
    <t>4385*</t>
  </si>
  <si>
    <t>4965*</t>
  </si>
  <si>
    <t>5511*</t>
  </si>
  <si>
    <t>7804*</t>
  </si>
  <si>
    <t>8333*</t>
  </si>
  <si>
    <t>8824*</t>
  </si>
  <si>
    <t>677*</t>
  </si>
  <si>
    <t>767*</t>
  </si>
  <si>
    <t>849*</t>
  </si>
  <si>
    <t>419*</t>
  </si>
  <si>
    <t>455*</t>
  </si>
  <si>
    <t>489*</t>
  </si>
  <si>
    <r>
      <t xml:space="preserve">  </t>
    </r>
    <r>
      <rPr>
        <i/>
        <sz val="8"/>
        <rFont val="Arial"/>
        <family val="2"/>
        <charset val="238"/>
      </rPr>
      <t>a</t>
    </r>
    <r>
      <rPr>
        <sz val="8"/>
        <rFont val="Arial"/>
        <family val="2"/>
        <charset val="238"/>
      </rPr>
      <t xml:space="preserve">  Bez osób prowadzących gospodarstwa indywidualne w rolnictwie.  </t>
    </r>
    <r>
      <rPr>
        <i/>
        <sz val="8"/>
        <rFont val="Arial"/>
        <family val="2"/>
        <charset val="238"/>
      </rPr>
      <t>b</t>
    </r>
    <r>
      <rPr>
        <sz val="8"/>
        <rFont val="Arial"/>
        <family val="2"/>
        <charset val="238"/>
      </rPr>
      <t xml:space="preserve">  Patrz wyjaśnienia metodologiczne pkt 22.</t>
    </r>
  </si>
  <si>
    <t xml:space="preserve">  a  Excluding persons tending private farms in agriculture.  b  See methodological notes item 22.</t>
  </si>
  <si>
    <r>
      <t>IX</t>
    </r>
    <r>
      <rPr>
        <vertAlign val="superscript"/>
        <sz val="9"/>
        <rFont val="Arial"/>
        <family val="2"/>
        <charset val="238"/>
      </rPr>
      <t>b</t>
    </r>
  </si>
  <si>
    <t xml:space="preserve">  a  Excluding persons tending private farms in agriculture.  b  See methodological notes item 22.  c  See general notes item 11.</t>
  </si>
  <si>
    <r>
      <t xml:space="preserve">  </t>
    </r>
    <r>
      <rPr>
        <i/>
        <sz val="8"/>
        <rFont val="Arial"/>
        <family val="2"/>
        <charset val="238"/>
      </rPr>
      <t>a</t>
    </r>
    <r>
      <rPr>
        <sz val="8"/>
        <rFont val="Arial"/>
        <family val="2"/>
        <charset val="238"/>
      </rPr>
      <t xml:space="preserve">  Bez osób prowadzących gospodarstwa indywidualne w rolnictwie.  </t>
    </r>
    <r>
      <rPr>
        <i/>
        <sz val="8"/>
        <rFont val="Arial"/>
        <family val="2"/>
        <charset val="238"/>
      </rPr>
      <t>b</t>
    </r>
    <r>
      <rPr>
        <sz val="8"/>
        <rFont val="Arial"/>
        <family val="2"/>
        <charset val="238"/>
      </rPr>
      <t xml:space="preserve">  Patrz wyjaśnienia metodologiczne pkt 22.  </t>
    </r>
    <r>
      <rPr>
        <i/>
        <sz val="8"/>
        <rFont val="Arial"/>
        <family val="2"/>
        <charset val="238"/>
      </rPr>
      <t>c</t>
    </r>
    <r>
      <rPr>
        <sz val="8"/>
        <rFont val="Arial"/>
        <family val="2"/>
        <charset val="238"/>
      </rPr>
      <t xml:space="preserve">  Patrz uwagi ogólne pkt 11.</t>
    </r>
  </si>
  <si>
    <r>
      <t xml:space="preserve">  </t>
    </r>
    <r>
      <rPr>
        <i/>
        <sz val="8"/>
        <rFont val="Arial"/>
        <family val="2"/>
        <charset val="238"/>
      </rPr>
      <t>a</t>
    </r>
    <r>
      <rPr>
        <sz val="8"/>
        <rFont val="Arial"/>
        <family val="2"/>
        <charset val="238"/>
      </rPr>
      <t xml:space="preserve">  Bez osób prowadzących gospodarstwa indywidualne w rolnictwie.  </t>
    </r>
    <r>
      <rPr>
        <i/>
        <sz val="8"/>
        <rFont val="Arial"/>
        <family val="2"/>
        <charset val="238"/>
      </rPr>
      <t>b</t>
    </r>
    <r>
      <rPr>
        <sz val="8"/>
        <rFont val="Arial"/>
        <family val="2"/>
        <charset val="238"/>
      </rPr>
      <t xml:space="preserve">  Patrz wyjaśnienia metodologiczne pkt 22.  </t>
    </r>
    <r>
      <rPr>
        <i/>
        <sz val="8"/>
        <rFont val="Arial"/>
        <family val="2"/>
        <charset val="238"/>
      </rPr>
      <t>c</t>
    </r>
    <r>
      <rPr>
        <sz val="8"/>
        <rFont val="Arial"/>
        <family val="2"/>
        <charset val="238"/>
      </rPr>
      <t xml:space="preserve">  Patrz uwagi ogólne pkt 11.</t>
    </r>
  </si>
  <si>
    <r>
      <t xml:space="preserve">  a  </t>
    </r>
    <r>
      <rPr>
        <sz val="8"/>
        <rFont val="Arial"/>
        <family val="2"/>
        <charset val="238"/>
      </rPr>
      <t xml:space="preserve">Bez osób prowadzących gospodarstwa indywidualne w rolnictwie.  </t>
    </r>
    <r>
      <rPr>
        <i/>
        <sz val="8"/>
        <rFont val="Arial"/>
        <family val="2"/>
        <charset val="238"/>
      </rPr>
      <t xml:space="preserve">b  </t>
    </r>
    <r>
      <rPr>
        <sz val="8"/>
        <rFont val="Arial"/>
        <family val="2"/>
        <charset val="238"/>
      </rPr>
      <t>Patrz wyjaśnienia metodologiczne pkt 22.</t>
    </r>
  </si>
  <si>
    <t xml:space="preserve">  a  Excluding persons tending private farms in agriculture.  b See methodological notes item 22.</t>
  </si>
  <si>
    <r>
      <t xml:space="preserve">  a  </t>
    </r>
    <r>
      <rPr>
        <sz val="8"/>
        <rFont val="Arial"/>
        <family val="2"/>
        <charset val="238"/>
      </rPr>
      <t xml:space="preserve">Bez osób prowadzących gospodarstwa indywidualne w rolnictwie. </t>
    </r>
    <r>
      <rPr>
        <i/>
        <sz val="8"/>
        <rFont val="Arial"/>
        <family val="2"/>
        <charset val="238"/>
      </rPr>
      <t xml:space="preserve"> b  </t>
    </r>
    <r>
      <rPr>
        <sz val="8"/>
        <rFont val="Arial"/>
        <family val="2"/>
        <charset val="238"/>
      </rPr>
      <t>Patrz wyjaśnienia metodologiczne pkt 22.</t>
    </r>
    <r>
      <rPr>
        <i/>
        <sz val="8"/>
        <rFont val="Arial"/>
        <family val="2"/>
        <charset val="238"/>
      </rPr>
      <t xml:space="preserve">  c  </t>
    </r>
    <r>
      <rPr>
        <sz val="8"/>
        <rFont val="Arial"/>
        <family val="2"/>
        <charset val="238"/>
      </rPr>
      <t>Patrz uwagi ogólne pkt 11.</t>
    </r>
  </si>
  <si>
    <t xml:space="preserve">  a  Excluding persons tending private farms in agriculture.  b  See methodological notes item 22.  c  See general notes item 11.</t>
  </si>
  <si>
    <r>
      <t>55,04</t>
    </r>
    <r>
      <rPr>
        <i/>
        <vertAlign val="superscript"/>
        <sz val="9"/>
        <rFont val="Arial"/>
        <family val="2"/>
        <charset val="238"/>
      </rPr>
      <t>b</t>
    </r>
  </si>
  <si>
    <r>
      <t>66,19</t>
    </r>
    <r>
      <rPr>
        <i/>
        <vertAlign val="superscript"/>
        <sz val="9"/>
        <rFont val="Arial"/>
        <family val="2"/>
        <charset val="238"/>
      </rPr>
      <t>b</t>
    </r>
  </si>
  <si>
    <r>
      <t>54,67</t>
    </r>
    <r>
      <rPr>
        <i/>
        <vertAlign val="superscript"/>
        <sz val="9"/>
        <rFont val="Arial"/>
        <family val="2"/>
        <charset val="238"/>
      </rPr>
      <t>c</t>
    </r>
  </si>
  <si>
    <r>
      <t>66,44</t>
    </r>
    <r>
      <rPr>
        <i/>
        <vertAlign val="superscript"/>
        <sz val="9"/>
        <rFont val="Arial"/>
        <family val="2"/>
        <charset val="238"/>
      </rPr>
      <t>c</t>
    </r>
  </si>
  <si>
    <r>
      <t>110,9*</t>
    </r>
    <r>
      <rPr>
        <vertAlign val="superscript"/>
        <sz val="9"/>
        <rFont val="Arial"/>
        <family val="2"/>
        <charset val="238"/>
      </rPr>
      <t>e</t>
    </r>
  </si>
  <si>
    <r>
      <t xml:space="preserve">Liczba zarejestro-wanych bezrobotnych na 1 ofertę pracy 
we wrześniu 2018 r.  
</t>
    </r>
    <r>
      <rPr>
        <i/>
        <sz val="9"/>
        <color theme="1" tint="0.34998626667073579"/>
        <rFont val="Arial"/>
        <family val="2"/>
        <charset val="238"/>
      </rPr>
      <t>Number of unemployed persons, registered per 1 job advertisemen</t>
    </r>
    <r>
      <rPr>
        <i/>
        <sz val="9"/>
        <color indexed="63"/>
        <rFont val="Arial"/>
        <family val="2"/>
        <charset val="238"/>
      </rPr>
      <t xml:space="preserve">t                  </t>
    </r>
    <r>
      <rPr>
        <i/>
        <sz val="9"/>
        <color theme="1" tint="0.34998626667073579"/>
        <rFont val="Arial"/>
        <family val="2"/>
        <charset val="238"/>
      </rPr>
      <t>– in September 2018</t>
    </r>
  </si>
  <si>
    <r>
      <t xml:space="preserve">Bezrobotni – we  wrześniu  2018 r.                    </t>
    </r>
    <r>
      <rPr>
        <sz val="9"/>
        <color indexed="63"/>
        <rFont val="Arial"/>
        <family val="2"/>
        <charset val="238"/>
      </rPr>
      <t xml:space="preserve">         </t>
    </r>
    <r>
      <rPr>
        <i/>
        <sz val="9"/>
        <color theme="1" tint="0.34998626667073579"/>
        <rFont val="Arial"/>
        <family val="2"/>
        <charset val="238"/>
      </rPr>
      <t>Unemployed persons – in September 2018</t>
    </r>
  </si>
  <si>
    <r>
      <t xml:space="preserve">Podmioty gospodarki narodowej </t>
    </r>
    <r>
      <rPr>
        <vertAlign val="superscript"/>
        <sz val="9"/>
        <rFont val="Arial"/>
        <family val="2"/>
        <charset val="238"/>
      </rPr>
      <t>ab</t>
    </r>
    <r>
      <rPr>
        <sz val="9"/>
        <rFont val="Arial"/>
        <family val="2"/>
        <charset val="238"/>
      </rPr>
      <t xml:space="preserve"> w rejestrze REGON – stan w dniu  30 IX 2018 r.                                                                                                                                    </t>
    </r>
    <r>
      <rPr>
        <i/>
        <sz val="9"/>
        <color theme="1" tint="0.34998626667073579"/>
        <rFont val="Arial"/>
        <family val="2"/>
        <charset val="238"/>
      </rPr>
      <t xml:space="preserve">National economy entities </t>
    </r>
    <r>
      <rPr>
        <i/>
        <vertAlign val="superscript"/>
        <sz val="9"/>
        <color theme="1" tint="0.34998626667073579"/>
        <rFont val="Arial"/>
        <family val="2"/>
        <charset val="238"/>
      </rPr>
      <t>ab</t>
    </r>
    <r>
      <rPr>
        <i/>
        <sz val="9"/>
        <color theme="1" tint="0.34998626667073579"/>
        <rFont val="Arial"/>
        <family val="2"/>
        <charset val="238"/>
      </rPr>
      <t xml:space="preserve"> in the REGON register – as of 30 September 2018</t>
    </r>
  </si>
  <si>
    <r>
      <t xml:space="preserve">  a  Bez osób prowadzących gospodarstwa indywidualne w rolnictwie.  </t>
    </r>
    <r>
      <rPr>
        <i/>
        <sz val="7.5"/>
        <rFont val="Arial"/>
        <family val="2"/>
        <charset val="238"/>
      </rPr>
      <t>b</t>
    </r>
    <r>
      <rPr>
        <sz val="7.5"/>
        <rFont val="Arial"/>
        <family val="2"/>
        <charset val="238"/>
      </rPr>
      <t xml:space="preserve">  Patrz wyjaśnienia metodologiczne pkt 22.  </t>
    </r>
    <r>
      <rPr>
        <i/>
        <sz val="7.5"/>
        <rFont val="Arial"/>
        <family val="2"/>
        <charset val="238"/>
      </rPr>
      <t>c</t>
    </r>
    <r>
      <rPr>
        <sz val="7.5"/>
        <rFont val="Arial"/>
        <family val="2"/>
        <charset val="238"/>
      </rPr>
      <t xml:space="preserve">  W podziale według województw bez podmiotów dla których informacja o adresie siedziby nie  występuje w rejestrze REGON.</t>
    </r>
  </si>
  <si>
    <t xml:space="preserve">  a  Excluding persons tending private farms in agriculture.  b  See methodological notes item 22.  c  In the division by voivodships excluding entities for which the information about the business address </t>
  </si>
  <si>
    <t>29136*</t>
  </si>
  <si>
    <t>45480*</t>
  </si>
  <si>
    <t>60613*</t>
  </si>
  <si>
    <t>76202*</t>
  </si>
  <si>
    <t>90998*</t>
  </si>
  <si>
    <t>15140*</t>
  </si>
  <si>
    <t>13996*</t>
  </si>
  <si>
    <t>16335*</t>
  </si>
  <si>
    <t>15133*</t>
  </si>
  <si>
    <t>15589*</t>
  </si>
  <si>
    <t>14796*</t>
  </si>
  <si>
    <t>15934*</t>
  </si>
  <si>
    <t>19812*</t>
  </si>
  <si>
    <t>23584*</t>
  </si>
  <si>
    <t>4331*</t>
  </si>
  <si>
    <t>3886*</t>
  </si>
  <si>
    <t>57095*</t>
  </si>
  <si>
    <t>47794*</t>
  </si>
  <si>
    <t>37917*</t>
  </si>
  <si>
    <t>28478*</t>
  </si>
  <si>
    <t>18082*</t>
  </si>
  <si>
    <t>9203*</t>
  </si>
  <si>
    <t>8879*</t>
  </si>
  <si>
    <t>10387*</t>
  </si>
  <si>
    <t>9439*</t>
  </si>
  <si>
    <t>9877*</t>
  </si>
  <si>
    <t>9301*</t>
  </si>
  <si>
    <t>8249*</t>
  </si>
  <si>
    <t>6938*</t>
  </si>
  <si>
    <t>5647*</t>
  </si>
  <si>
    <t>4152*</t>
  </si>
  <si>
    <t>2490*</t>
  </si>
  <si>
    <r>
      <rPr>
        <i/>
        <sz val="9"/>
        <color theme="1" tint="0.34998626667073579"/>
        <rFont val="Arial"/>
        <family val="2"/>
        <charset val="238"/>
      </rPr>
      <t>Population</t>
    </r>
    <r>
      <rPr>
        <i/>
        <vertAlign val="superscript"/>
        <sz val="9"/>
        <color theme="1" tint="0.34998626667073579"/>
        <rFont val="Arial"/>
        <family val="2"/>
        <charset val="238"/>
      </rPr>
      <t>a</t>
    </r>
  </si>
  <si>
    <r>
      <t xml:space="preserve">  a  </t>
    </r>
    <r>
      <rPr>
        <sz val="8"/>
        <rFont val="Arial"/>
        <family val="2"/>
        <charset val="238"/>
      </rPr>
      <t xml:space="preserve">Bez osób prowadzących gospodarstwa indywidualne w rolnictwie. </t>
    </r>
    <r>
      <rPr>
        <i/>
        <sz val="8"/>
        <rFont val="Arial"/>
        <family val="2"/>
        <charset val="238"/>
      </rPr>
      <t xml:space="preserve"> b  </t>
    </r>
    <r>
      <rPr>
        <sz val="8"/>
        <rFont val="Arial"/>
        <family val="2"/>
        <charset val="238"/>
      </rPr>
      <t>Patrz wyjaśnienia metodologiczne pkt 22.</t>
    </r>
  </si>
  <si>
    <r>
      <t xml:space="preserve">  </t>
    </r>
    <r>
      <rPr>
        <i/>
        <sz val="8"/>
        <rFont val="Arial"/>
        <family val="2"/>
        <charset val="238"/>
      </rPr>
      <t>a</t>
    </r>
    <r>
      <rPr>
        <sz val="8"/>
        <rFont val="Arial"/>
        <family val="2"/>
        <charset val="238"/>
      </rPr>
      <t xml:space="preserve"> Patrz wyjaśnienia metodologiczne pkt 21. </t>
    </r>
    <r>
      <rPr>
        <i/>
        <sz val="8"/>
        <rFont val="Arial"/>
        <family val="2"/>
        <charset val="238"/>
      </rPr>
      <t>b</t>
    </r>
    <r>
      <rPr>
        <sz val="8"/>
        <rFont val="Arial"/>
        <family val="2"/>
        <charset val="238"/>
      </rPr>
      <t xml:space="preserve"> Dane za lata 2016 i 2017 zostały przeliczone; patrz wyjaśnienia metodologiczne, pkt. 21. </t>
    </r>
  </si>
  <si>
    <r>
      <rPr>
        <u/>
        <sz val="9"/>
        <color indexed="12"/>
        <rFont val="Arial"/>
        <family val="2"/>
        <charset val="238"/>
      </rPr>
      <t xml:space="preserve">PODMIOTY  GOSPODARKI  NARODOWEJ  W  REJESTRZE  REGON  WEDŁUG  FORMY  PRAWNEJ </t>
    </r>
    <r>
      <rPr>
        <i/>
        <u/>
        <sz val="9"/>
        <color indexed="12"/>
        <rFont val="Arial"/>
        <family val="2"/>
        <charset val="238"/>
      </rPr>
      <t xml:space="preserve">
NATIONAL  ECONOMY  ENTITIES  IN  THE  REGON  REGISTER  BY  LEGAL  STATUS</t>
    </r>
  </si>
  <si>
    <r>
      <t xml:space="preserve">BEZROBOTNI  ZAREJESTROWANI  I  OFERTY  PRACY  W  2018  R. 
</t>
    </r>
    <r>
      <rPr>
        <i/>
        <u/>
        <sz val="9"/>
        <color indexed="12"/>
        <rFont val="Arial"/>
        <family val="2"/>
        <charset val="238"/>
      </rPr>
      <t>REGISTERED  UNEMPLOYED  PERSONS  AND  JOB  OFFERS  IN  2018</t>
    </r>
  </si>
  <si>
    <r>
      <rPr>
        <u/>
        <sz val="9"/>
        <color indexed="12"/>
        <rFont val="Arial"/>
        <family val="2"/>
        <charset val="238"/>
      </rPr>
      <t>BEZROBOTNI  ZAREJESTROWANI  WEDŁUG  WIEKU  W  2018  R.</t>
    </r>
    <r>
      <rPr>
        <i/>
        <u/>
        <sz val="9"/>
        <color indexed="12"/>
        <rFont val="Arial"/>
        <family val="2"/>
        <charset val="238"/>
      </rPr>
      <t xml:space="preserve">
REGISTERED  UNEMPLOYED  PERSONS  BY  AGE  IN  2018</t>
    </r>
  </si>
  <si>
    <r>
      <rPr>
        <u/>
        <sz val="9"/>
        <color indexed="12"/>
        <rFont val="Arial"/>
        <family val="2"/>
        <charset val="238"/>
      </rPr>
      <t>BEZROBOTNI  ZAREJESTROWANI  WEDŁUG  POZIOMU  WYKSZTAŁCENIA  W  2018  R.</t>
    </r>
    <r>
      <rPr>
        <i/>
        <u/>
        <sz val="9"/>
        <color indexed="12"/>
        <rFont val="Arial"/>
        <family val="2"/>
        <charset val="238"/>
      </rPr>
      <t xml:space="preserve">
REGISTERED  UNEMPLOYED  PERSONS  BY  EDUCATIONAL  LEVEL  IN  2018</t>
    </r>
  </si>
  <si>
    <r>
      <rPr>
        <b/>
        <sz val="9"/>
        <rFont val="Arial"/>
        <family val="2"/>
        <charset val="238"/>
      </rPr>
      <t xml:space="preserve">Podregiony: </t>
    </r>
    <r>
      <rPr>
        <b/>
        <i/>
        <sz val="9"/>
        <color indexed="63"/>
        <rFont val="Arial"/>
        <family val="2"/>
        <charset val="238"/>
      </rPr>
      <t>  </t>
    </r>
    <r>
      <rPr>
        <i/>
        <sz val="9"/>
        <color theme="1" tint="0.34998626667073579"/>
        <rFont val="Arial"/>
        <family val="2"/>
        <charset val="238"/>
      </rPr>
      <t xml:space="preserve">Subregions: </t>
    </r>
  </si>
  <si>
    <r>
      <t xml:space="preserve">   </t>
    </r>
    <r>
      <rPr>
        <b/>
        <sz val="9"/>
        <rFont val="Arial"/>
        <family val="2"/>
        <charset val="238"/>
      </rPr>
      <t>powiaty:</t>
    </r>
    <r>
      <rPr>
        <sz val="9"/>
        <rFont val="Arial"/>
        <family val="2"/>
        <charset val="238"/>
      </rPr>
      <t xml:space="preserve">  </t>
    </r>
    <r>
      <rPr>
        <sz val="9"/>
        <color rgb="FF333333"/>
        <rFont val="Arial"/>
        <family val="2"/>
        <charset val="238"/>
      </rPr>
      <t xml:space="preserve"> </t>
    </r>
    <r>
      <rPr>
        <i/>
        <sz val="9"/>
        <color theme="1" tint="0.34998626667073579"/>
        <rFont val="Arial"/>
        <family val="2"/>
        <charset val="238"/>
      </rPr>
      <t>powiats:</t>
    </r>
  </si>
  <si>
    <r>
      <t xml:space="preserve">   </t>
    </r>
    <r>
      <rPr>
        <b/>
        <sz val="9"/>
        <rFont val="Arial"/>
        <family val="2"/>
        <charset val="238"/>
      </rPr>
      <t xml:space="preserve">powiaty: </t>
    </r>
    <r>
      <rPr>
        <sz val="9"/>
        <rFont val="Arial"/>
        <family val="2"/>
        <charset val="238"/>
      </rPr>
      <t xml:space="preserve">  </t>
    </r>
    <r>
      <rPr>
        <i/>
        <sz val="9"/>
        <color theme="1" tint="0.34998626667073579"/>
        <rFont val="Arial"/>
        <family val="2"/>
        <charset val="238"/>
      </rPr>
      <t>powiats:</t>
    </r>
  </si>
  <si>
    <r>
      <t xml:space="preserve">   powiaty:   </t>
    </r>
    <r>
      <rPr>
        <b/>
        <sz val="9"/>
        <color theme="1" tint="0.34998626667073579"/>
        <rFont val="Arial"/>
        <family val="2"/>
        <charset val="238"/>
      </rPr>
      <t xml:space="preserve"> </t>
    </r>
    <r>
      <rPr>
        <i/>
        <sz val="9"/>
        <color theme="1" tint="0.34998626667073579"/>
        <rFont val="Arial"/>
        <family val="2"/>
        <charset val="238"/>
      </rPr>
      <t>powiats:</t>
    </r>
  </si>
  <si>
    <r>
      <t xml:space="preserve">   </t>
    </r>
    <r>
      <rPr>
        <b/>
        <sz val="9"/>
        <rFont val="Arial"/>
        <family val="2"/>
        <charset val="238"/>
      </rPr>
      <t xml:space="preserve">powiaty: </t>
    </r>
    <r>
      <rPr>
        <sz val="9"/>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powiats:</t>
    </r>
  </si>
  <si>
    <r>
      <t xml:space="preserve">   </t>
    </r>
    <r>
      <rPr>
        <b/>
        <sz val="9"/>
        <rFont val="Arial"/>
        <family val="2"/>
        <charset val="238"/>
      </rPr>
      <t>powiaty:</t>
    </r>
    <r>
      <rPr>
        <sz val="9"/>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powiats:</t>
    </r>
  </si>
  <si>
    <r>
      <t>Handel; naprawa pojazdów samochodowych</t>
    </r>
    <r>
      <rPr>
        <vertAlign val="superscript"/>
        <sz val="9"/>
        <rFont val="Arial"/>
        <family val="2"/>
        <charset val="238"/>
      </rPr>
      <t>∆ b</t>
    </r>
    <r>
      <rPr>
        <sz val="9"/>
        <rFont val="Arial"/>
        <family val="2"/>
        <charset val="238"/>
      </rPr>
      <t xml:space="preserve">          </t>
    </r>
    <r>
      <rPr>
        <sz val="9"/>
        <color indexed="63"/>
        <rFont val="Arial"/>
        <family val="2"/>
        <charset val="238"/>
      </rPr>
      <t xml:space="preserve"> </t>
    </r>
    <r>
      <rPr>
        <i/>
        <sz val="9"/>
        <color theme="1" tint="0.34998626667073579"/>
        <rFont val="Arial"/>
        <family val="2"/>
        <charset val="238"/>
      </rPr>
      <t>Trade; repair of motor vehicles</t>
    </r>
    <r>
      <rPr>
        <i/>
        <vertAlign val="superscript"/>
        <sz val="9"/>
        <color theme="1" tint="0.34998626667073579"/>
        <rFont val="Arial"/>
        <family val="2"/>
        <charset val="238"/>
      </rPr>
      <t>∆ b</t>
    </r>
  </si>
  <si>
    <r>
      <rPr>
        <u/>
        <sz val="9"/>
        <color indexed="12"/>
        <rFont val="Arial"/>
        <family val="2"/>
        <charset val="238"/>
      </rPr>
      <t xml:space="preserve">MIESZKANIA  ODDANE  DO  UŻYTKOWANIA  W  OKRESIE  I–IX  2018  R. </t>
    </r>
    <r>
      <rPr>
        <i/>
        <u/>
        <sz val="9"/>
        <color indexed="12"/>
        <rFont val="Arial"/>
        <family val="2"/>
        <charset val="238"/>
      </rPr>
      <t xml:space="preserve">
DWELLINGS  COMPLETED  IN  THE  PERIOD  I–IX  2018</t>
    </r>
  </si>
  <si>
    <t>TABL.42</t>
  </si>
  <si>
    <t>TABL.36CZ.1</t>
  </si>
  <si>
    <t>TABL.37CZ.2</t>
  </si>
  <si>
    <r>
      <rPr>
        <u/>
        <sz val="9"/>
        <color indexed="12"/>
        <rFont val="Arial"/>
        <family val="2"/>
        <charset val="238"/>
      </rPr>
      <t>PRZESTĘPSTWA  STWIERDZONE   W  OKRESIE  I–IX  2018  R.</t>
    </r>
    <r>
      <rPr>
        <i/>
        <u/>
        <sz val="9"/>
        <color indexed="12"/>
        <rFont val="Arial"/>
        <family val="2"/>
        <charset val="238"/>
      </rPr>
      <t xml:space="preserve">
ASCERTAINED  CRIMES  IN  THE  PERIOD  I–IX  2018 </t>
    </r>
  </si>
  <si>
    <r>
      <rPr>
        <sz val="10"/>
        <rFont val="Arial"/>
        <family val="2"/>
        <charset val="238"/>
      </rPr>
      <t>TABL.35.</t>
    </r>
    <r>
      <rPr>
        <b/>
        <sz val="10"/>
        <rFont val="Arial"/>
        <family val="2"/>
        <charset val="238"/>
      </rPr>
      <t xml:space="preserve">  STAN  I  RUCH  NATURALNY  LUDNOŚCI  W  I  PÓŁROCZU  2018  R.</t>
    </r>
  </si>
  <si>
    <t xml:space="preserve">                POPULATION  AND  VITAL  STATISTICS  IN  1st  HALF-YEAR  OF  2018</t>
  </si>
  <si>
    <r>
      <t xml:space="preserve">  </t>
    </r>
    <r>
      <rPr>
        <i/>
        <sz val="8"/>
        <rFont val="Arial"/>
        <family val="2"/>
        <charset val="238"/>
      </rPr>
      <t>a</t>
    </r>
    <r>
      <rPr>
        <sz val="8"/>
        <rFont val="Arial"/>
        <family val="2"/>
        <charset val="238"/>
      </rPr>
      <t xml:space="preserve"> Stan w końcu okresu.  </t>
    </r>
    <r>
      <rPr>
        <i/>
        <sz val="8"/>
        <rFont val="Arial"/>
        <family val="2"/>
        <charset val="238"/>
      </rPr>
      <t>b</t>
    </r>
    <r>
      <rPr>
        <sz val="8"/>
        <rFont val="Arial"/>
        <family val="2"/>
        <charset val="238"/>
      </rPr>
      <t xml:space="preserve">  Różnica między liczbą urodzeń żywych i liczbą zgonów w danym okresie.  </t>
    </r>
    <r>
      <rPr>
        <i/>
        <sz val="8"/>
        <rFont val="Arial"/>
        <family val="2"/>
        <charset val="238"/>
      </rPr>
      <t>c</t>
    </r>
    <r>
      <rPr>
        <sz val="8"/>
        <rFont val="Arial"/>
        <family val="2"/>
        <charset val="238"/>
      </rPr>
      <t xml:space="preserve">  Dzieci w wieku poniżej 1 roku.  </t>
    </r>
    <r>
      <rPr>
        <i/>
        <sz val="8"/>
        <rFont val="Arial"/>
        <family val="2"/>
        <charset val="238"/>
      </rPr>
      <t>d</t>
    </r>
    <r>
      <rPr>
        <sz val="8"/>
        <rFont val="Arial"/>
        <family val="2"/>
        <charset val="238"/>
      </rPr>
      <t xml:space="preserve">  Na 1000 urodzeń żywych. </t>
    </r>
  </si>
  <si>
    <t xml:space="preserve">  a  End of period.  b  Number of live births minus deaths in a given period.  c  Infants less than 1 year old.  d  Per 1000 live births. </t>
  </si>
  <si>
    <t>TABL.40CZ.1</t>
  </si>
  <si>
    <t>TABL.40CZ.2</t>
  </si>
  <si>
    <r>
      <rPr>
        <sz val="10"/>
        <rFont val="Arial"/>
        <family val="2"/>
        <charset val="238"/>
      </rPr>
      <t>TABL. 7.</t>
    </r>
    <r>
      <rPr>
        <b/>
        <sz val="10"/>
        <rFont val="Arial"/>
        <family val="2"/>
        <charset val="238"/>
      </rPr>
      <t xml:space="preserve">  BEZROBOTNI  ZAREJESTROWANI  WEDŁUG  POZIOMU  WYKSZTAŁCENIA,  WIEKU,  CZASU   </t>
    </r>
  </si>
  <si>
    <r>
      <t>               UNEMPLOYMENT  – on the  LFS</t>
    </r>
    <r>
      <rPr>
        <i/>
        <vertAlign val="superscript"/>
        <sz val="10"/>
        <color theme="1" tint="0.34998626667073579"/>
        <rFont val="Arial"/>
        <family val="2"/>
        <charset val="238"/>
      </rPr>
      <t xml:space="preserve">a </t>
    </r>
    <r>
      <rPr>
        <i/>
        <sz val="10"/>
        <color theme="1" tint="0.34998626667073579"/>
        <rFont val="Arial"/>
        <family val="2"/>
        <charset val="238"/>
      </rPr>
      <t>basis</t>
    </r>
  </si>
  <si>
    <t xml:space="preserve">                  PRZESTĘPSTW  W  OKRESIE  I–IX  2018 r.</t>
  </si>
  <si>
    <r>
      <rPr>
        <sz val="10"/>
        <rFont val="Arial"/>
        <family val="2"/>
        <charset val="238"/>
      </rPr>
      <t xml:space="preserve">TABL. 32.  </t>
    </r>
    <r>
      <rPr>
        <b/>
        <sz val="10"/>
        <rFont val="Arial"/>
        <family val="2"/>
        <charset val="238"/>
      </rPr>
      <t>PRZESTĘPSTWA  STWIERDZONE</t>
    </r>
    <r>
      <rPr>
        <b/>
        <vertAlign val="superscript"/>
        <sz val="10"/>
        <rFont val="Arial"/>
        <family val="2"/>
        <charset val="238"/>
      </rPr>
      <t>a</t>
    </r>
    <r>
      <rPr>
        <b/>
        <sz val="10"/>
        <rFont val="Arial"/>
        <family val="2"/>
        <charset val="238"/>
      </rPr>
      <t xml:space="preserve">  I  WSKAŹNIKI  WYKRYWALNOŚCI  SPRAWCÓW  </t>
    </r>
  </si>
  <si>
    <t xml:space="preserve">                  IN  THE  PERIOD  I–IX  2018</t>
  </si>
  <si>
    <r>
      <t>                  ASCERTAINED  CRIMES</t>
    </r>
    <r>
      <rPr>
        <i/>
        <vertAlign val="superscript"/>
        <sz val="10"/>
        <color theme="1" tint="0.34998626667073579"/>
        <rFont val="Arial"/>
        <family val="2"/>
        <charset val="238"/>
      </rPr>
      <t>a</t>
    </r>
    <r>
      <rPr>
        <i/>
        <sz val="10"/>
        <color theme="1" tint="0.34998626667073579"/>
        <rFont val="Arial"/>
        <family val="2"/>
        <charset val="238"/>
      </rPr>
      <t xml:space="preserve">  AND  RATES  OF  DETECTABILITY  OF  DELINQUENTS  IN  CRIMES  </t>
    </r>
  </si>
  <si>
    <r>
      <t xml:space="preserve">OKRESY
</t>
    </r>
    <r>
      <rPr>
        <i/>
        <sz val="9"/>
        <color theme="1" tint="0.34998626667073579"/>
        <rFont val="Arial"/>
        <family val="2"/>
        <charset val="238"/>
      </rPr>
      <t>PERIODS</t>
    </r>
    <r>
      <rPr>
        <sz val="9"/>
        <rFont val="Arial"/>
        <family val="2"/>
        <charset val="238"/>
      </rPr>
      <t xml:space="preserve">
 A – stan w dniu 31 XII 2017 
       </t>
    </r>
    <r>
      <rPr>
        <sz val="9"/>
        <color theme="1" tint="0.34998626667073579"/>
        <rFont val="Arial"/>
        <family val="2"/>
        <charset val="238"/>
      </rPr>
      <t xml:space="preserve">   </t>
    </r>
    <r>
      <rPr>
        <i/>
        <sz val="9"/>
        <color theme="1" tint="0.34998626667073579"/>
        <rFont val="Arial"/>
        <family val="2"/>
        <charset val="238"/>
      </rPr>
      <t xml:space="preserve"> as of December 31, 2017</t>
    </r>
    <r>
      <rPr>
        <sz val="9"/>
        <color theme="1" tint="0.34998626667073579"/>
        <rFont val="Arial"/>
        <family val="2"/>
        <charset val="238"/>
      </rPr>
      <t xml:space="preserve">     </t>
    </r>
    <r>
      <rPr>
        <sz val="9"/>
        <color indexed="63"/>
        <rFont val="Arial"/>
        <family val="2"/>
        <charset val="238"/>
      </rPr>
      <t xml:space="preserve"> </t>
    </r>
    <r>
      <rPr>
        <sz val="9"/>
        <rFont val="Arial"/>
        <family val="2"/>
        <charset val="238"/>
      </rPr>
      <t xml:space="preserve">                      
B  – stan w dniu 30 IX 2018</t>
    </r>
    <r>
      <rPr>
        <vertAlign val="superscript"/>
        <sz val="9"/>
        <rFont val="Arial"/>
        <family val="2"/>
        <charset val="238"/>
      </rPr>
      <t>b</t>
    </r>
    <r>
      <rPr>
        <sz val="9"/>
        <rFont val="Arial"/>
        <family val="2"/>
        <charset val="238"/>
      </rPr>
      <t xml:space="preserve">
       </t>
    </r>
    <r>
      <rPr>
        <i/>
        <sz val="9"/>
        <rFont val="Arial"/>
        <family val="2"/>
        <charset val="238"/>
      </rPr>
      <t xml:space="preserve">  </t>
    </r>
    <r>
      <rPr>
        <i/>
        <sz val="9"/>
        <color theme="1" tint="0.34998626667073579"/>
        <rFont val="Arial"/>
        <family val="2"/>
        <charset val="238"/>
      </rPr>
      <t>as of September 30, 2018</t>
    </r>
    <r>
      <rPr>
        <i/>
        <vertAlign val="superscript"/>
        <sz val="9"/>
        <color theme="1" tint="0.34998626667073579"/>
        <rFont val="Arial"/>
        <family val="2"/>
        <charset val="238"/>
      </rPr>
      <t>b</t>
    </r>
  </si>
  <si>
    <r>
      <t>OKRESY</t>
    </r>
    <r>
      <rPr>
        <i/>
        <sz val="9"/>
        <rFont val="Arial"/>
        <family val="2"/>
        <charset val="238"/>
      </rPr>
      <t xml:space="preserve">
</t>
    </r>
    <r>
      <rPr>
        <i/>
        <sz val="9"/>
        <color theme="1" tint="0.34998626667073579"/>
        <rFont val="Arial"/>
        <family val="2"/>
        <charset val="238"/>
      </rPr>
      <t>PERIODS</t>
    </r>
    <r>
      <rPr>
        <sz val="9"/>
        <rFont val="Arial"/>
        <family val="2"/>
        <charset val="238"/>
      </rPr>
      <t xml:space="preserve">
 A – stan w dniu 31 XII 2017 
        </t>
    </r>
    <r>
      <rPr>
        <sz val="9"/>
        <color indexed="63"/>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 xml:space="preserve">as of December 31, 2017    </t>
    </r>
    <r>
      <rPr>
        <sz val="9"/>
        <color theme="1" tint="0.34998626667073579"/>
        <rFont val="Arial"/>
        <family val="2"/>
        <charset val="238"/>
      </rPr>
      <t xml:space="preserve">            </t>
    </r>
    <r>
      <rPr>
        <sz val="9"/>
        <rFont val="Arial"/>
        <family val="2"/>
        <charset val="238"/>
      </rPr>
      <t xml:space="preserve">            
B – stan w dniu 30 IX 2018</t>
    </r>
    <r>
      <rPr>
        <vertAlign val="superscript"/>
        <sz val="9"/>
        <rFont val="Arial"/>
        <family val="2"/>
        <charset val="238"/>
      </rPr>
      <t>b</t>
    </r>
    <r>
      <rPr>
        <sz val="9"/>
        <rFont val="Arial"/>
        <family val="2"/>
        <charset val="238"/>
      </rPr>
      <t xml:space="preserve">
 </t>
    </r>
    <r>
      <rPr>
        <sz val="9"/>
        <color theme="1" tint="0.34998626667073579"/>
        <rFont val="Arial"/>
        <family val="2"/>
        <charset val="238"/>
      </rPr>
      <t xml:space="preserve">        </t>
    </r>
    <r>
      <rPr>
        <i/>
        <sz val="9"/>
        <color theme="1" tint="0.34998626667073579"/>
        <rFont val="Arial"/>
        <family val="2"/>
        <charset val="238"/>
      </rPr>
      <t>as of September 30, 2018</t>
    </r>
    <r>
      <rPr>
        <i/>
        <vertAlign val="superscript"/>
        <sz val="9"/>
        <color theme="1" tint="0.34998626667073579"/>
        <rFont val="Arial"/>
        <family val="2"/>
        <charset val="238"/>
      </rPr>
      <t>b</t>
    </r>
  </si>
  <si>
    <r>
      <rPr>
        <sz val="10"/>
        <rFont val="Arial"/>
        <family val="2"/>
        <charset val="238"/>
      </rPr>
      <t xml:space="preserve">TABL. 36. </t>
    </r>
    <r>
      <rPr>
        <b/>
        <sz val="10"/>
        <rFont val="Arial"/>
        <family val="2"/>
        <charset val="238"/>
      </rPr>
      <t xml:space="preserve"> BEZROBOTNI  ZAREJESTROWANI  I  OFERTY  PRACY   W  2018  R. (dok.)</t>
    </r>
  </si>
  <si>
    <t xml:space="preserve">                        </t>
  </si>
  <si>
    <r>
      <rPr>
        <sz val="10"/>
        <rFont val="Arial"/>
        <family val="2"/>
        <charset val="238"/>
      </rPr>
      <t>TABL. 39.  </t>
    </r>
    <r>
      <rPr>
        <b/>
        <sz val="10"/>
        <rFont val="Arial"/>
        <family val="2"/>
        <charset val="238"/>
      </rPr>
      <t xml:space="preserve">MIESZKANIA  ODDANE  DO  UŻYTKOWANIA  W  OKRESIE  I–IX  2018  R. </t>
    </r>
  </si>
  <si>
    <t xml:space="preserve">                 DWELLINGS  COMPLETED  IN  THE  PERIOD  I–IX  2018</t>
  </si>
  <si>
    <r>
      <rPr>
        <sz val="10"/>
        <rFont val="Arial"/>
        <family val="2"/>
        <charset val="238"/>
      </rPr>
      <t>TABL. 40.</t>
    </r>
    <r>
      <rPr>
        <b/>
        <sz val="10"/>
        <rFont val="Arial"/>
        <family val="2"/>
        <charset val="238"/>
      </rPr>
      <t xml:space="preserve"> PRZESTĘPSTWA  STWIERDZONE</t>
    </r>
    <r>
      <rPr>
        <b/>
        <vertAlign val="superscript"/>
        <sz val="10"/>
        <rFont val="Arial"/>
        <family val="2"/>
        <charset val="238"/>
      </rPr>
      <t>a</t>
    </r>
    <r>
      <rPr>
        <b/>
        <sz val="10"/>
        <rFont val="Arial"/>
        <family val="2"/>
        <charset val="238"/>
      </rPr>
      <t xml:space="preserve">  W  OKRESIE  I–IX  2018  R. </t>
    </r>
  </si>
  <si>
    <r>
      <t>               ASCERTAINED  CRIMES</t>
    </r>
    <r>
      <rPr>
        <i/>
        <vertAlign val="superscript"/>
        <sz val="10"/>
        <color theme="1" tint="0.34998626667073579"/>
        <rFont val="Arial"/>
        <family val="2"/>
        <charset val="238"/>
      </rPr>
      <t>a</t>
    </r>
    <r>
      <rPr>
        <i/>
        <sz val="10"/>
        <color theme="1" tint="0.34998626667073579"/>
        <rFont val="Arial"/>
        <family val="2"/>
        <charset val="238"/>
      </rPr>
      <t xml:space="preserve">  IN  THE  PERIOD  I–IX  2018
          </t>
    </r>
  </si>
  <si>
    <r>
      <t xml:space="preserve">  </t>
    </r>
    <r>
      <rPr>
        <i/>
        <sz val="8"/>
        <rFont val="Arial"/>
        <family val="2"/>
        <charset val="238"/>
      </rPr>
      <t>a</t>
    </r>
    <r>
      <rPr>
        <sz val="8"/>
        <rFont val="Arial"/>
        <family val="2"/>
        <charset val="238"/>
      </rPr>
      <t xml:space="preserve">  Bez czynów karalnych popełnionych przez nieletnich; patrz wyjaśnienia metodologiczne ust. 30.</t>
    </r>
  </si>
  <si>
    <t xml:space="preserve">  a  Without punishable acts committed by juveniles; see methodological note item 30.</t>
  </si>
  <si>
    <r>
      <t>                ASCERTAINED  CRIMES</t>
    </r>
    <r>
      <rPr>
        <i/>
        <vertAlign val="superscript"/>
        <sz val="10"/>
        <color theme="1" tint="0.34998626667073579"/>
        <rFont val="Arial"/>
        <family val="2"/>
        <charset val="238"/>
      </rPr>
      <t>a</t>
    </r>
    <r>
      <rPr>
        <i/>
        <sz val="10"/>
        <color theme="1" tint="0.34998626667073579"/>
        <rFont val="Arial"/>
        <family val="2"/>
        <charset val="238"/>
      </rPr>
      <t xml:space="preserve">  IN  THE  PERIOD I–IX   2018  (cont.)            </t>
    </r>
  </si>
  <si>
    <t xml:space="preserve">  a  Without punishable acts committed by juveniles; see methodological notes item 30.</t>
  </si>
  <si>
    <r>
      <rPr>
        <sz val="10"/>
        <rFont val="Arial"/>
        <family val="2"/>
        <charset val="238"/>
      </rPr>
      <t>TABL. 41.  </t>
    </r>
    <r>
      <rPr>
        <b/>
        <sz val="10"/>
        <rFont val="Arial"/>
        <family val="2"/>
        <charset val="238"/>
      </rPr>
      <t>WSKAŹNIKI  WYKRYWALNOŚCI  SPRAWCÓW  PRZESTĘPSTW</t>
    </r>
    <r>
      <rPr>
        <b/>
        <vertAlign val="superscript"/>
        <sz val="10"/>
        <rFont val="Arial"/>
        <family val="2"/>
        <charset val="238"/>
      </rPr>
      <t>a</t>
    </r>
    <r>
      <rPr>
        <b/>
        <sz val="10"/>
        <rFont val="Arial"/>
        <family val="2"/>
        <charset val="238"/>
      </rPr>
      <t xml:space="preserve">   W  OKRESIE  I–IX   2018  R.  </t>
    </r>
  </si>
  <si>
    <r>
      <t xml:space="preserve">                RATES  OF  DETECTABILITY  OF  DELINQUENTS  IN  CRIMES</t>
    </r>
    <r>
      <rPr>
        <i/>
        <vertAlign val="superscript"/>
        <sz val="10"/>
        <color theme="1" tint="0.34998626667073579"/>
        <rFont val="Arial"/>
        <family val="2"/>
        <charset val="238"/>
      </rPr>
      <t>a</t>
    </r>
    <r>
      <rPr>
        <i/>
        <sz val="10"/>
        <color theme="1" tint="0.34998626667073579"/>
        <rFont val="Arial"/>
        <family val="2"/>
        <charset val="238"/>
      </rPr>
      <t xml:space="preserve">  IN  THE PERIOD  I–IX  2018  (cont.)               </t>
    </r>
  </si>
  <si>
    <r>
      <rPr>
        <sz val="10"/>
        <rFont val="Arial"/>
        <family val="2"/>
        <charset val="238"/>
      </rPr>
      <t xml:space="preserve">TABL. 42.  </t>
    </r>
    <r>
      <rPr>
        <b/>
        <sz val="10"/>
        <rFont val="Arial"/>
        <family val="2"/>
        <charset val="238"/>
      </rPr>
      <t xml:space="preserve">WYPADKI  DROGOWE  W  OKRESIE  I–IX  2018  R. </t>
    </r>
  </si>
  <si>
    <t xml:space="preserve">                 ROAD  TRAFFIC  ACCIDENTS  IN  THE  PERIOD  I–IX  2018 </t>
  </si>
  <si>
    <r>
      <rPr>
        <sz val="10"/>
        <rFont val="Arial"/>
        <family val="2"/>
        <charset val="238"/>
      </rPr>
      <t xml:space="preserve">TABL. 44. </t>
    </r>
    <r>
      <rPr>
        <b/>
        <sz val="10"/>
        <rFont val="Arial"/>
        <family val="2"/>
        <charset val="238"/>
      </rPr>
      <t xml:space="preserve"> WYBRANE  WSKAŹNIKI  OGÓLNOPOLSKIE </t>
    </r>
  </si>
  <si>
    <r>
      <t xml:space="preserve">PRZESTĘPSTWA  STWIERDZONE   W  OKRESIE  I–IX  2018  R.
</t>
    </r>
    <r>
      <rPr>
        <i/>
        <u/>
        <sz val="9"/>
        <color indexed="12"/>
        <rFont val="Arial"/>
        <family val="2"/>
        <charset val="238"/>
      </rPr>
      <t>ASCERTAINED  CRIMES  IN  THE  PERIOD  I–IX  2018 </t>
    </r>
  </si>
  <si>
    <r>
      <t xml:space="preserve">WSKAŹNIKI  WYKRYWALNOŚCI  SPRAWCÓW  PRZESTĘPSTW   W  OKRESIE  I–IX  2018  R.
</t>
    </r>
    <r>
      <rPr>
        <i/>
        <u/>
        <sz val="9"/>
        <color indexed="12"/>
        <rFont val="Arial"/>
        <family val="2"/>
        <charset val="238"/>
      </rPr>
      <t>RATES  OF  DETECTABILITY  OF  DELINQUENTS  OF  CRIMES   IN  THE  PERIOD  I–IX  2018</t>
    </r>
  </si>
  <si>
    <r>
      <rPr>
        <u/>
        <sz val="9"/>
        <color indexed="12"/>
        <rFont val="Arial"/>
        <family val="2"/>
        <charset val="238"/>
      </rPr>
      <t>PODMIOTY  GOSPODARKI  NARODOWEJ  W  REJESTRZE  REGON  W  2018  R.</t>
    </r>
    <r>
      <rPr>
        <i/>
        <u/>
        <sz val="9"/>
        <color indexed="12"/>
        <rFont val="Arial"/>
        <family val="2"/>
        <charset val="238"/>
      </rPr>
      <t xml:space="preserve">
ENTITIES  OF  THE  NATIONAL  ECONOMY  IN  THE  REGON  REGISTER  IN  2018</t>
    </r>
  </si>
  <si>
    <r>
      <rPr>
        <sz val="9"/>
        <rFont val="Arial"/>
        <family val="2"/>
        <charset val="238"/>
      </rPr>
      <t>Ruch naturalny ludności</t>
    </r>
    <r>
      <rPr>
        <vertAlign val="superscript"/>
        <sz val="9"/>
        <rFont val="Arial"/>
        <family val="2"/>
        <charset val="238"/>
      </rPr>
      <t>a</t>
    </r>
    <r>
      <rPr>
        <sz val="9"/>
        <rFont val="Arial"/>
        <family val="2"/>
        <charset val="238"/>
      </rPr>
      <t xml:space="preserve"> w I półroczu 2018 r.  </t>
    </r>
    <r>
      <rPr>
        <i/>
        <sz val="9"/>
        <rFont val="Arial"/>
        <family val="2"/>
        <charset val="238"/>
      </rPr>
      <t xml:space="preserve">                                                                                                                                                                        </t>
    </r>
    <r>
      <rPr>
        <i/>
        <sz val="9"/>
        <color indexed="63"/>
        <rFont val="Arial"/>
        <family val="2"/>
        <charset val="238"/>
      </rPr>
      <t xml:space="preserve">      </t>
    </r>
    <r>
      <rPr>
        <i/>
        <sz val="9"/>
        <color theme="1" tint="0.34998626667073579"/>
        <rFont val="Arial"/>
        <family val="2"/>
        <charset val="238"/>
      </rPr>
      <t>Vital statistics</t>
    </r>
    <r>
      <rPr>
        <i/>
        <vertAlign val="superscript"/>
        <sz val="9"/>
        <color theme="1" tint="0.34998626667073579"/>
        <rFont val="Arial"/>
        <family val="2"/>
        <charset val="238"/>
      </rPr>
      <t>a</t>
    </r>
    <r>
      <rPr>
        <i/>
        <sz val="9"/>
        <color theme="1" tint="0.34998626667073579"/>
        <rFont val="Arial"/>
        <family val="2"/>
        <charset val="238"/>
      </rPr>
      <t xml:space="preserve"> in  1</t>
    </r>
    <r>
      <rPr>
        <i/>
        <vertAlign val="superscript"/>
        <sz val="9"/>
        <color theme="1" tint="0.34998626667073579"/>
        <rFont val="Arial"/>
        <family val="2"/>
        <charset val="238"/>
      </rPr>
      <t>st</t>
    </r>
    <r>
      <rPr>
        <i/>
        <sz val="9"/>
        <color theme="1" tint="0.34998626667073579"/>
        <rFont val="Arial"/>
        <family val="2"/>
        <charset val="238"/>
      </rPr>
      <t xml:space="preserve"> half-year 2018</t>
    </r>
  </si>
  <si>
    <r>
      <t xml:space="preserve">Ceny wybranych produktów rolnych i zwierząt gospodarskich uzyskiwane przez rolników na targowiskach – we wrześniu 2018 r.
</t>
    </r>
    <r>
      <rPr>
        <i/>
        <sz val="9"/>
        <color theme="1" tint="0.34998626667073579"/>
        <rFont val="Arial"/>
        <family val="2"/>
        <charset val="238"/>
      </rPr>
      <t>Marketplace prices of selected agricultural products and livestock – in September 2018</t>
    </r>
  </si>
  <si>
    <r>
      <rPr>
        <sz val="10"/>
        <rFont val="Arial"/>
        <family val="2"/>
        <charset val="238"/>
      </rPr>
      <t xml:space="preserve">TABL. 45.  </t>
    </r>
    <r>
      <rPr>
        <b/>
        <sz val="10"/>
        <rFont val="Arial"/>
        <family val="2"/>
        <charset val="238"/>
      </rPr>
      <t xml:space="preserve">PODSTAWOWE  DANE  O  WOJEWÓDZTWACH  (dok.) </t>
    </r>
  </si>
  <si>
    <t xml:space="preserve">                  BASIC  DATA  ON  VOIVODSHIPS  (cont.) </t>
  </si>
  <si>
    <r>
      <rPr>
        <u/>
        <sz val="9"/>
        <color indexed="12"/>
        <rFont val="Arial"/>
        <family val="2"/>
        <charset val="238"/>
      </rPr>
      <t>PODSTAWOWE  DANE  O  WOJEWÓDZTWACH</t>
    </r>
    <r>
      <rPr>
        <i/>
        <u/>
        <sz val="9"/>
        <color indexed="12"/>
        <rFont val="Arial"/>
        <family val="2"/>
        <charset val="238"/>
      </rPr>
      <t xml:space="preserve">
BASIC  DATA  ON  VOIVODSHIPS</t>
    </r>
  </si>
  <si>
    <r>
      <rPr>
        <u/>
        <sz val="9"/>
        <color indexed="12"/>
        <rFont val="Arial"/>
        <family val="2"/>
        <charset val="238"/>
      </rPr>
      <t>WYBRANE  WSKAŹNIKI  OGÓLNOPOLSKIE</t>
    </r>
    <r>
      <rPr>
        <i/>
        <u/>
        <sz val="9"/>
        <color indexed="12"/>
        <rFont val="Arial"/>
        <family val="2"/>
        <charset val="238"/>
      </rPr>
      <t xml:space="preserve">
SELECTED  INDICATORS  FOR  POLAND</t>
    </r>
  </si>
  <si>
    <r>
      <rPr>
        <u/>
        <sz val="9"/>
        <color indexed="12"/>
        <rFont val="Arial"/>
        <family val="2"/>
        <charset val="238"/>
      </rPr>
      <t xml:space="preserve">WYPADKI  DROGOWE  W  OKRESIE  I–IX  2018  R. </t>
    </r>
    <r>
      <rPr>
        <i/>
        <u/>
        <sz val="9"/>
        <color indexed="12"/>
        <rFont val="Arial"/>
        <family val="2"/>
        <charset val="238"/>
      </rPr>
      <t xml:space="preserve">
ROAD  TRAFFIC  ACCIDENTS  IN  THE  PERIOD  I–IX  2018 </t>
    </r>
  </si>
  <si>
    <r>
      <t xml:space="preserve">WSKAŹNIKI  WYKRYWALNOŚCI  SPRAWCÓW  PRZESTĘPSTW  W  OKRESIE   I–IX   2018  R. 
</t>
    </r>
    <r>
      <rPr>
        <i/>
        <u/>
        <sz val="9"/>
        <color indexed="12"/>
        <rFont val="Arial"/>
        <family val="2"/>
        <charset val="238"/>
      </rPr>
      <t>RATES  OF  DETECTABILITY  OF  DELINQUENTS  OF  CRIMES   IN  THE  PERIOD  I–IX   2018  </t>
    </r>
  </si>
  <si>
    <r>
      <rPr>
        <u/>
        <sz val="9"/>
        <color indexed="12"/>
        <rFont val="Arial"/>
        <family val="2"/>
        <charset val="238"/>
      </rPr>
      <t>STAN  I  RUCH  NATURALNY  LUDNOŚCI  W  2018  R.</t>
    </r>
    <r>
      <rPr>
        <i/>
        <u/>
        <sz val="9"/>
        <color indexed="12"/>
        <rFont val="Arial"/>
        <family val="2"/>
        <charset val="238"/>
      </rPr>
      <t xml:space="preserve">
POPULATION AND VITAL  STATISTICS  IN  2018</t>
    </r>
  </si>
  <si>
    <r>
      <t xml:space="preserve">PODMIOTY  GOSPODARKI  NARODOWEJ  W  REJESTRZE  REGON  WEDŁUG  SEKCJI 
</t>
    </r>
    <r>
      <rPr>
        <i/>
        <u/>
        <sz val="9"/>
        <color indexed="12"/>
        <rFont val="Arial"/>
        <family val="2"/>
        <charset val="238"/>
      </rPr>
      <t>NATIONAL  ECONOMY  ENTITIES  IN  THE  REGON  REGISTER  BY  SECTIONS</t>
    </r>
  </si>
  <si>
    <r>
      <t xml:space="preserve">PRZESTĘPSTWA  STWIERDZONE  I  WSKAŹNIKI  WYKRYWALNOŚCI  SPRAWCÓW  PRZESTĘPSTW  W  OKRESIE  I–IX  2018 R.
</t>
    </r>
    <r>
      <rPr>
        <i/>
        <u/>
        <sz val="9"/>
        <color indexed="12"/>
        <rFont val="Arial"/>
        <family val="2"/>
        <charset val="238"/>
      </rPr>
      <t>ASCERTAINED  CRIMES  AND  RATES  OF  DETECTABILITY  OF  DELINQUENTS  IN  THE  PERIOD   I–IX   2018</t>
    </r>
  </si>
  <si>
    <r>
      <t xml:space="preserve">WSKAŹNIKI  KONIUNKTURY  GOSPODARCZEJ
</t>
    </r>
    <r>
      <rPr>
        <i/>
        <u/>
        <sz val="9"/>
        <color indexed="12"/>
        <rFont val="Arial"/>
        <family val="2"/>
        <charset val="238"/>
      </rPr>
      <t>BUSINESS  TENDENCY  INDICATORS</t>
    </r>
  </si>
  <si>
    <r>
      <t xml:space="preserve">WYKORZYSTANIE  TURYSTYCZNYCH  OBIEKTÓW  NOCLEGOWYCH 
</t>
    </r>
    <r>
      <rPr>
        <i/>
        <u/>
        <sz val="9"/>
        <color indexed="12"/>
        <rFont val="Arial"/>
        <family val="2"/>
        <charset val="238"/>
      </rPr>
      <t>OCCUPANCY  IN  TOURIST  ACCOMMODATION  ESTABLISHMENTS</t>
    </r>
  </si>
  <si>
    <r>
      <t xml:space="preserve">WYKORZYSTANIE  TURYSTYCZNYCH  OBIEKTÓW  NOCLEGOWYCH  
</t>
    </r>
    <r>
      <rPr>
        <i/>
        <u/>
        <sz val="9"/>
        <color indexed="12"/>
        <rFont val="Arial"/>
        <family val="2"/>
        <charset val="238"/>
      </rPr>
      <t>OCCUPANCY  IN  TOURIST  ACCOMMODATION  ESTABLISHMENTS</t>
    </r>
  </si>
  <si>
    <r>
      <t xml:space="preserve">SPRZEDAŻ  DETALICZNA  TOWARÓW  WEDŁUG  RODZAJÓW  DZIAŁALNOŚCI  PRZEDSIĘBIORSTWA 
</t>
    </r>
    <r>
      <rPr>
        <i/>
        <u/>
        <sz val="9"/>
        <color indexed="12"/>
        <rFont val="Arial"/>
        <family val="2"/>
        <charset val="238"/>
      </rPr>
      <t>RETAIL  SALES  OF  GOODS  BY  TYPE  OF  ENTERPRISE  ACTIVITY</t>
    </r>
  </si>
  <si>
    <r>
      <t xml:space="preserve">PRODUKCJA  SPRZEDANA  BUDOWNICTWA
</t>
    </r>
    <r>
      <rPr>
        <i/>
        <u/>
        <sz val="9"/>
        <color indexed="12"/>
        <rFont val="Arial"/>
        <family val="2"/>
        <charset val="238"/>
      </rPr>
      <t>SOLD  PRODUCTION  OF  CONSTRUCTION</t>
    </r>
  </si>
  <si>
    <r>
      <t xml:space="preserve">PRODUKCJA  WAŻNIEJSZYCH  WYROBÓW  WEDŁUG  PKWiU
</t>
    </r>
    <r>
      <rPr>
        <i/>
        <u/>
        <sz val="9"/>
        <color indexed="12"/>
        <rFont val="Arial"/>
        <family val="2"/>
        <charset val="238"/>
      </rPr>
      <t>PRODUCTION  OF  MAJOR  PRODUCTS  BY  PKWiU</t>
    </r>
  </si>
  <si>
    <r>
      <t xml:space="preserve">PRODUKCJA  SPRZEDANA  PRZEMYSŁU
</t>
    </r>
    <r>
      <rPr>
        <i/>
        <u/>
        <sz val="9"/>
        <color indexed="12"/>
        <rFont val="Arial"/>
        <family val="2"/>
        <charset val="238"/>
      </rPr>
      <t>SOLD  PRODUCTION  OF  INDUSTRY</t>
    </r>
  </si>
  <si>
    <r>
      <t xml:space="preserve">SKUP  WAŻNIEJSZYCH  PRODUKTÓW  ROLNYCH
</t>
    </r>
    <r>
      <rPr>
        <i/>
        <u/>
        <sz val="9"/>
        <color indexed="12"/>
        <rFont val="Arial"/>
        <family val="2"/>
        <charset val="238"/>
      </rPr>
      <t>PROCUREMENT  OF  MAJOR  AGRICULTURAL  PRODUCTS</t>
    </r>
  </si>
  <si>
    <r>
      <t xml:space="preserve">RELACJE  CEN  W  ROLNICTWIE
</t>
    </r>
    <r>
      <rPr>
        <i/>
        <u/>
        <sz val="9"/>
        <color indexed="12"/>
        <rFont val="Arial"/>
        <family val="2"/>
        <charset val="238"/>
      </rPr>
      <t>PRICES  RELATIONS  IN  AGRICULTURE</t>
    </r>
  </si>
  <si>
    <r>
      <t xml:space="preserve">PRZECIĘTNE  CENY  UZYSKIWANE  PRZEZ  ROLNIKÓW  NA  TARGOWISKACH
</t>
    </r>
    <r>
      <rPr>
        <i/>
        <u/>
        <sz val="9"/>
        <color indexed="12"/>
        <rFont val="Arial"/>
        <family val="2"/>
        <charset val="238"/>
      </rPr>
      <t>AVERAGE  MARKETPLACE  PRICES  RECEIVED  BY  FARMERS</t>
    </r>
  </si>
  <si>
    <r>
      <t xml:space="preserve">PRZECIĘTNE  CENY  SKUPU  WAŻNIEJSZYCH  PRODUKTÓW  ROLNYCH
</t>
    </r>
    <r>
      <rPr>
        <i/>
        <u/>
        <sz val="9"/>
        <color indexed="12"/>
        <rFont val="Arial"/>
        <family val="2"/>
        <charset val="238"/>
      </rPr>
      <t>AVERAGE  PROCUREMENT  PRICES  OF  MAJOR  AGRICULTURAL  PRODUCTS</t>
    </r>
  </si>
  <si>
    <r>
      <t xml:space="preserve">PRZECIĘTNE  MIESIĘCZNE  WYNAGRODZENIA  BRUTTO  W  SEKTORZE  PRZEDSIĘBIORSTW
</t>
    </r>
    <r>
      <rPr>
        <i/>
        <u/>
        <sz val="9"/>
        <color indexed="12"/>
        <rFont val="Arial"/>
        <family val="2"/>
        <charset val="238"/>
      </rPr>
      <t>AVERAGE  MONTHLY  GROSS  WAGES  AND  SALARIES  IN  ENTERPRISE  SECTOR</t>
    </r>
  </si>
  <si>
    <r>
      <t xml:space="preserve">BEZROBOCIE  – na  podstawie  BAEL
</t>
    </r>
    <r>
      <rPr>
        <i/>
        <u/>
        <sz val="9"/>
        <color indexed="12"/>
        <rFont val="Arial"/>
        <family val="2"/>
        <charset val="238"/>
      </rPr>
      <t>UNEMPLOYMENT  – on  the  LFS basis</t>
    </r>
  </si>
  <si>
    <r>
      <t xml:space="preserve">AKTYWNOŚĆ  EKONOMICZNA  LUDNOŚCI  W  WIEKU  15  LAT  I  WIĘCEJ  – na  podstawie  BAEL
</t>
    </r>
    <r>
      <rPr>
        <i/>
        <u/>
        <sz val="9"/>
        <color indexed="12"/>
        <rFont val="Arial"/>
        <family val="2"/>
        <charset val="238"/>
      </rPr>
      <t>ECONOMIC  ACTIVITY  OF  POPULATION  AGED  15  AND  MORE  – on  the  LFS basis</t>
    </r>
  </si>
  <si>
    <r>
      <t xml:space="preserve">BEZROBOTNI  ZAREJESTROWANI  BĘDĄCY  W  SZCZEGÓLNEJ  SYTUACJI  NA  RYNKU  PRACY
</t>
    </r>
    <r>
      <rPr>
        <i/>
        <u/>
        <sz val="9"/>
        <color indexed="12"/>
        <rFont val="Arial"/>
        <family val="2"/>
        <charset val="238"/>
      </rPr>
      <t>REGISTERED  UNEMPLOYED  PERSONS  WITH  A  SPECIFIC  SITUATION  ON  THE  LABOUR  MARKET</t>
    </r>
  </si>
  <si>
    <r>
      <t xml:space="preserve">BEZROBOTNI  ZAREJESTROWANI  I  OFERTY  PRACY
</t>
    </r>
    <r>
      <rPr>
        <i/>
        <u/>
        <sz val="9"/>
        <color indexed="12"/>
        <rFont val="Arial"/>
        <family val="2"/>
        <charset val="238"/>
      </rPr>
      <t>REGISTERED  UNEMPLOYED  PERSONS  AND  JOB  OFFERS</t>
    </r>
  </si>
  <si>
    <r>
      <t xml:space="preserve">BEZROBOTNI  ZAREJESTROWANI  I  OFERTY  PRACY
</t>
    </r>
    <r>
      <rPr>
        <i/>
        <u/>
        <sz val="9"/>
        <color indexed="12"/>
        <rFont val="Arial"/>
        <family val="2"/>
        <charset val="238"/>
      </rPr>
      <t>REGISTERED  UNEMPLOYED  PERSONS  AND  JOB OFFERS</t>
    </r>
  </si>
  <si>
    <r>
      <t xml:space="preserve">PRZECIĘTNE  ZATRUDNIENIE  W  SEKTORZE  PRZEDSIEBIORSTW
</t>
    </r>
    <r>
      <rPr>
        <i/>
        <u/>
        <sz val="9"/>
        <color indexed="12"/>
        <rFont val="Arial"/>
        <family val="2"/>
        <charset val="238"/>
      </rPr>
      <t>AVERAGE  PAID  EMPLOYMENT  IN  ENTERPRISE  SECTOR</t>
    </r>
  </si>
  <si>
    <r>
      <t xml:space="preserve">PRACUJĄCY  W  SEKTORZE  PRZEDSIEBIORSTW
</t>
    </r>
    <r>
      <rPr>
        <i/>
        <u/>
        <sz val="9"/>
        <color indexed="12"/>
        <rFont val="Arial"/>
        <family val="2"/>
        <charset val="238"/>
      </rPr>
      <t>EMPLOYED  PERSONS  IN  ENTERPRISE  SECTOR</t>
    </r>
  </si>
  <si>
    <r>
      <rPr>
        <sz val="10"/>
        <rFont val="Arial"/>
        <family val="2"/>
        <charset val="238"/>
      </rPr>
      <t xml:space="preserve">TABL. 1. </t>
    </r>
    <r>
      <rPr>
        <b/>
        <sz val="10"/>
        <rFont val="Arial"/>
        <family val="2"/>
        <charset val="238"/>
      </rPr>
      <t> WYBRANE  DANE  O  WOJEWÓDZTWIE  (dok.)</t>
    </r>
  </si>
  <si>
    <r>
      <t xml:space="preserve">  </t>
    </r>
    <r>
      <rPr>
        <i/>
        <sz val="8"/>
        <rFont val="Arial"/>
        <family val="2"/>
        <charset val="238"/>
      </rPr>
      <t>a</t>
    </r>
    <r>
      <rPr>
        <sz val="8"/>
        <rFont val="Arial"/>
        <family val="2"/>
        <charset val="238"/>
      </rPr>
      <t xml:space="preserve">  Patrz wyjaśnienia metodologiczne pkt 4.  </t>
    </r>
    <r>
      <rPr>
        <i/>
        <sz val="8"/>
        <rFont val="Arial"/>
        <family val="2"/>
        <charset val="238"/>
      </rPr>
      <t>b</t>
    </r>
    <r>
      <rPr>
        <sz val="8"/>
        <rFont val="Arial"/>
        <family val="2"/>
        <charset val="238"/>
      </rPr>
      <t xml:space="preserve">  Stan w końcu miesiąca kończącego kwartał.</t>
    </r>
  </si>
  <si>
    <r>
      <rPr>
        <sz val="10"/>
        <rFont val="Arial"/>
        <family val="2"/>
        <charset val="238"/>
      </rPr>
      <t>TABL. 5.</t>
    </r>
    <r>
      <rPr>
        <b/>
        <sz val="10"/>
        <rFont val="Arial"/>
        <family val="2"/>
        <charset val="238"/>
      </rPr>
      <t xml:space="preserve">  BEZROBOTNI  ZAREJESTROWANI  I  OFERTY  PRACY  (dok.)</t>
    </r>
  </si>
  <si>
    <t xml:space="preserve">               REGISTERED  UNEMPLOYED  PERSONS  AND  JOB  OFFERS  (cont.)</t>
  </si>
  <si>
    <r>
      <t xml:space="preserve">  </t>
    </r>
    <r>
      <rPr>
        <i/>
        <sz val="8"/>
        <rFont val="Arial"/>
        <family val="2"/>
        <charset val="238"/>
      </rPr>
      <t>a</t>
    </r>
    <r>
      <rPr>
        <sz val="8"/>
        <rFont val="Arial"/>
        <family val="2"/>
        <charset val="238"/>
      </rPr>
      <t xml:space="preserve">  Patrz wyjaśnienia metodologiczne pkt 4.  </t>
    </r>
    <r>
      <rPr>
        <i/>
        <sz val="8"/>
        <rFont val="Arial"/>
        <family val="2"/>
        <charset val="238"/>
      </rPr>
      <t>b</t>
    </r>
    <r>
      <rPr>
        <sz val="8"/>
        <rFont val="Arial"/>
        <family val="2"/>
        <charset val="238"/>
      </rPr>
      <t xml:space="preserve">  W ciągu miesiąca.   </t>
    </r>
  </si>
  <si>
    <r>
      <t xml:space="preserve">  </t>
    </r>
    <r>
      <rPr>
        <i/>
        <sz val="8"/>
        <rFont val="Arial"/>
        <family val="2"/>
        <charset val="238"/>
      </rPr>
      <t>a</t>
    </r>
    <r>
      <rPr>
        <sz val="8"/>
        <rFont val="Arial"/>
        <family val="2"/>
        <charset val="238"/>
      </rPr>
      <t xml:space="preserve">  W podziale na kategorie bezrobotnych 1 osoba może być wykazana więcej niż jeden raz; patrz wyjaśnienia metodologiczne pkt 4.  </t>
    </r>
  </si>
  <si>
    <r>
      <t xml:space="preserve">OKRESY
</t>
    </r>
    <r>
      <rPr>
        <i/>
        <sz val="9"/>
        <color theme="1" tint="0.34998626667073579"/>
        <rFont val="Arial"/>
        <family val="2"/>
        <charset val="238"/>
      </rPr>
      <t>PERIODS</t>
    </r>
    <r>
      <rPr>
        <sz val="9"/>
        <color indexed="63"/>
        <rFont val="Arial"/>
        <family val="2"/>
        <charset val="238"/>
      </rPr>
      <t xml:space="preserve">
</t>
    </r>
    <r>
      <rPr>
        <b/>
        <sz val="9"/>
        <rFont val="Arial"/>
        <family val="2"/>
        <charset val="238"/>
      </rPr>
      <t>A</t>
    </r>
    <r>
      <rPr>
        <sz val="9"/>
        <rFont val="Arial"/>
        <family val="2"/>
        <charset val="238"/>
      </rPr>
      <t xml:space="preserve"> – analogiczny okres roku 
poprzedniego = 100
  </t>
    </r>
    <r>
      <rPr>
        <i/>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indexed="63"/>
        <rFont val="Arial"/>
        <family val="2"/>
        <charset val="238"/>
      </rPr>
      <t xml:space="preserve"> </t>
    </r>
    <r>
      <rPr>
        <i/>
        <sz val="9"/>
        <color theme="1" tint="0.34998626667073579"/>
        <rFont val="Arial"/>
        <family val="2"/>
        <charset val="238"/>
      </rPr>
      <t xml:space="preserve"> previous period = 100</t>
    </r>
  </si>
  <si>
    <r>
      <t>TABL. 17.  </t>
    </r>
    <r>
      <rPr>
        <b/>
        <sz val="10"/>
        <rFont val="Czcionka tekstu podstawowego"/>
        <family val="2"/>
        <charset val="238"/>
      </rPr>
      <t xml:space="preserve">WSKAŹNIKI  CEN  TOWARÓW  I  USŁUG  KONSUMPCYJNYCH </t>
    </r>
  </si>
  <si>
    <r>
      <t xml:space="preserve">       </t>
    </r>
    <r>
      <rPr>
        <i/>
        <sz val="9"/>
        <color theme="1" tint="0.34998626667073579"/>
        <rFont val="Arial"/>
        <family val="2"/>
        <charset val="238"/>
      </rPr>
      <t>corresponding period of previous year = 100</t>
    </r>
  </si>
  <si>
    <r>
      <t>557,50</t>
    </r>
    <r>
      <rPr>
        <vertAlign val="superscript"/>
        <sz val="9"/>
        <color indexed="8"/>
        <rFont val="Arial"/>
        <family val="2"/>
        <charset val="238"/>
      </rPr>
      <t>a</t>
    </r>
  </si>
  <si>
    <r>
      <t>TABL.18.</t>
    </r>
    <r>
      <rPr>
        <b/>
        <sz val="10"/>
        <rFont val="Arial"/>
        <family val="2"/>
        <charset val="238"/>
      </rPr>
      <t xml:space="preserve">  CENY  DETALICZNE  WYBRANYCH  TOWARÓW  I  USŁUG  KONSUMPCYJNYCH  (dok.)</t>
    </r>
  </si>
  <si>
    <r>
      <t>16198</t>
    </r>
    <r>
      <rPr>
        <i/>
        <u/>
        <vertAlign val="superscript"/>
        <sz val="9"/>
        <rFont val="Arial"/>
        <family val="2"/>
        <charset val="238"/>
      </rPr>
      <t>i</t>
    </r>
  </si>
  <si>
    <r>
      <t>383</t>
    </r>
    <r>
      <rPr>
        <i/>
        <vertAlign val="superscript"/>
        <sz val="9"/>
        <rFont val="Arial"/>
        <family val="2"/>
        <charset val="238"/>
      </rPr>
      <t>i</t>
    </r>
  </si>
  <si>
    <t>3984*</t>
  </si>
  <si>
    <t>19718*</t>
  </si>
  <si>
    <t>Stopa bezrobocia rejestrowanego w % − stan w końcu miesiąca</t>
  </si>
  <si>
    <t>Registered unemployment rate in % − end of month</t>
  </si>
  <si>
    <r>
      <t xml:space="preserve">  </t>
    </r>
    <r>
      <rPr>
        <i/>
        <sz val="8"/>
        <rFont val="Arial"/>
        <family val="2"/>
        <charset val="238"/>
      </rPr>
      <t>a</t>
    </r>
    <r>
      <rPr>
        <sz val="8"/>
        <rFont val="Arial"/>
        <family val="2"/>
        <charset val="238"/>
      </rPr>
      <t xml:space="preserve">  Bez czynów karalnych popełnionych przez nieletnich; patrz wyjaśnienia metodologiczne ust. 31.</t>
    </r>
  </si>
  <si>
    <t xml:space="preserve">  a  Without punishable acts committed by juveniles; see methodological note, item 31.</t>
  </si>
  <si>
    <r>
      <t xml:space="preserve">  </t>
    </r>
    <r>
      <rPr>
        <i/>
        <sz val="8"/>
        <rFont val="Arial"/>
        <family val="2"/>
        <charset val="238"/>
      </rPr>
      <t>a</t>
    </r>
    <r>
      <rPr>
        <sz val="8"/>
        <rFont val="Arial"/>
        <family val="2"/>
        <charset val="238"/>
      </rPr>
      <t xml:space="preserve">  Bez czynów karalnych popełnionych przez nieletnich, patrz wyjaśnienia metodologiczne ust. 31.</t>
    </r>
  </si>
  <si>
    <t xml:space="preserve">  a  Without punishable acts committed by juveniles; see methodological notes item 31.</t>
  </si>
  <si>
    <r>
      <t xml:space="preserve">  a  </t>
    </r>
    <r>
      <rPr>
        <sz val="8"/>
        <rFont val="Arial"/>
        <family val="2"/>
        <charset val="238"/>
      </rPr>
      <t>Bez osób prowadzących gospodarstwa indywidualne w rolnictwie.</t>
    </r>
    <r>
      <rPr>
        <i/>
        <sz val="8"/>
        <rFont val="Arial"/>
        <family val="2"/>
        <charset val="238"/>
      </rPr>
      <t xml:space="preserve">  b  </t>
    </r>
    <r>
      <rPr>
        <sz val="8"/>
        <rFont val="Arial"/>
        <family val="2"/>
        <charset val="238"/>
      </rPr>
      <t>Patrz wyjaśnienia metodologiczne pkt 22.</t>
    </r>
    <r>
      <rPr>
        <i/>
        <sz val="8"/>
        <rFont val="Arial"/>
        <family val="2"/>
        <charset val="238"/>
      </rPr>
      <t xml:space="preserve">  c  </t>
    </r>
    <r>
      <rPr>
        <sz val="8"/>
        <rFont val="Arial"/>
        <family val="2"/>
        <charset val="238"/>
      </rPr>
      <t>Patrz uwagi ogólne pkt 11.</t>
    </r>
  </si>
  <si>
    <r>
      <t xml:space="preserve">  </t>
    </r>
    <r>
      <rPr>
        <i/>
        <sz val="8"/>
        <rFont val="Arial"/>
        <family val="2"/>
        <charset val="238"/>
      </rPr>
      <t>a</t>
    </r>
    <r>
      <rPr>
        <sz val="8"/>
        <rFont val="Arial"/>
        <family val="2"/>
        <charset val="238"/>
      </rPr>
      <t xml:space="preserve">  Patrz wyjaśnienia metodologiczne pkt 15. </t>
    </r>
    <r>
      <rPr>
        <i/>
        <sz val="8"/>
        <rFont val="Arial"/>
        <family val="2"/>
        <charset val="238"/>
      </rPr>
      <t xml:space="preserve"> b </t>
    </r>
    <r>
      <rPr>
        <sz val="8"/>
        <rFont val="Arial"/>
        <family val="2"/>
        <charset val="238"/>
      </rPr>
      <t xml:space="preserve"> Za okres I-IX.  </t>
    </r>
    <r>
      <rPr>
        <i/>
        <sz val="8"/>
        <rFont val="Arial"/>
        <family val="2"/>
        <charset val="238"/>
      </rPr>
      <t>c</t>
    </r>
    <r>
      <rPr>
        <sz val="8"/>
        <rFont val="Arial"/>
        <family val="2"/>
        <charset val="238"/>
      </rPr>
      <t xml:space="preserve">  Za okres I-XII.  </t>
    </r>
    <r>
      <rPr>
        <i/>
        <sz val="8"/>
        <rFont val="Arial"/>
        <family val="2"/>
        <charset val="238"/>
      </rPr>
      <t>d</t>
    </r>
    <r>
      <rPr>
        <sz val="8"/>
        <rFont val="Arial"/>
        <family val="2"/>
        <charset val="238"/>
      </rPr>
      <t xml:space="preserve">  Za okres I-VI (za I półrocze). </t>
    </r>
  </si>
  <si>
    <t xml:space="preserve">  a  See methodological notes item 15.  b   For I-IX period.  c  For I-XII period.  d  For I-VI period (for 1st half-year). </t>
  </si>
  <si>
    <t xml:space="preserve">                REGISTERED UNEMPLOYED PERSONS AND JOB OFFERS IN 2018 (cont.)           </t>
  </si>
  <si>
    <r>
      <t>57,76</t>
    </r>
    <r>
      <rPr>
        <i/>
        <vertAlign val="superscript"/>
        <sz val="9"/>
        <rFont val="Arial"/>
        <family val="2"/>
        <charset val="238"/>
      </rPr>
      <t>d</t>
    </r>
  </si>
  <si>
    <r>
      <t>67,01</t>
    </r>
    <r>
      <rPr>
        <i/>
        <vertAlign val="superscript"/>
        <sz val="9"/>
        <rFont val="Arial"/>
        <family val="2"/>
        <charset val="238"/>
      </rPr>
      <t>d</t>
    </r>
  </si>
  <si>
    <r>
      <t>59,85</t>
    </r>
    <r>
      <rPr>
        <i/>
        <vertAlign val="superscript"/>
        <sz val="9"/>
        <rFont val="Arial"/>
        <family val="2"/>
        <charset val="238"/>
      </rPr>
      <t>b</t>
    </r>
  </si>
  <si>
    <r>
      <t>70,41</t>
    </r>
    <r>
      <rPr>
        <i/>
        <vertAlign val="superscript"/>
        <sz val="9"/>
        <rFont val="Arial"/>
        <family val="2"/>
        <charset val="238"/>
      </rPr>
      <t>b</t>
    </r>
  </si>
</sst>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 _z_ł_-;\-* #,##0\ _z_ł_-;_-* &quot;-&quot;\ _z_ł_-;_-@_-"/>
    <numFmt numFmtId="44" formatCode="_-* #,##0.00\ &quot;zł&quot;_-;\-* #,##0.00\ &quot;zł&quot;_-;_-* &quot;-&quot;??\ &quot;zł&quot;_-;_-@_-"/>
    <numFmt numFmtId="43" formatCode="_-* #,##0.00\ _z_ł_-;\-* #,##0.00\ _z_ł_-;_-* &quot;-&quot;??\ _z_ł_-;_-@_-"/>
    <numFmt numFmtId="164" formatCode="0.0"/>
    <numFmt numFmtId="165" formatCode="#,##0.0"/>
    <numFmt numFmtId="166" formatCode="0.000"/>
    <numFmt numFmtId="167" formatCode="#,##0.0\ _z_ł"/>
    <numFmt numFmtId="168" formatCode="_(&quot;$&quot;* #,##0_);_(&quot;$&quot;* \(#,##0\);_(&quot;$&quot;* &quot;-&quot;_);_(@_)"/>
    <numFmt numFmtId="169" formatCode="_-* #,##0.00\ &quot;FB&quot;_-;\-* #,##0.00\ &quot;FB&quot;_-;_-* &quot;-&quot;??\ &quot;FB&quot;_-;_-@_-"/>
    <numFmt numFmtId="170" formatCode="_-* #,##0.00\ _F_B_-;\-* #,##0.00\ _F_B_-;_-* &quot;-&quot;??\ _F_B_-;_-@_-"/>
  </numFmts>
  <fonts count="231">
    <font>
      <sz val="11"/>
      <color theme="1"/>
      <name val="Czcionka tekstu podstawowego"/>
      <family val="2"/>
      <charset val="238"/>
    </font>
    <font>
      <sz val="11"/>
      <color indexed="8"/>
      <name val="Czcionka tekstu podstawowego"/>
      <family val="2"/>
      <charset val="238"/>
    </font>
    <font>
      <b/>
      <sz val="11"/>
      <color indexed="8"/>
      <name val="Czcionka tekstu podstawowego"/>
      <family val="2"/>
      <charset val="238"/>
    </font>
    <font>
      <u/>
      <sz val="10"/>
      <color indexed="12"/>
      <name val="Arial"/>
      <family val="2"/>
      <charset val="238"/>
    </font>
    <font>
      <i/>
      <u/>
      <sz val="10"/>
      <color indexed="30"/>
      <name val="Arial"/>
      <family val="2"/>
      <charset val="238"/>
    </font>
    <font>
      <sz val="9"/>
      <name val="Arial"/>
      <family val="2"/>
      <charset val="238"/>
    </font>
    <font>
      <u/>
      <sz val="9"/>
      <color indexed="30"/>
      <name val="Arial"/>
      <family val="2"/>
      <charset val="238"/>
    </font>
    <font>
      <i/>
      <u/>
      <sz val="9"/>
      <color indexed="30"/>
      <name val="Arial"/>
      <family val="2"/>
      <charset val="238"/>
    </font>
    <font>
      <b/>
      <sz val="9"/>
      <name val="Arial"/>
      <family val="2"/>
      <charset val="238"/>
    </font>
    <font>
      <sz val="10"/>
      <name val="Arial"/>
      <family val="2"/>
      <charset val="238"/>
    </font>
    <font>
      <b/>
      <sz val="14"/>
      <color indexed="63"/>
      <name val="Arial"/>
      <family val="2"/>
      <charset val="238"/>
    </font>
    <font>
      <sz val="10"/>
      <color indexed="8"/>
      <name val="Arial"/>
      <family val="2"/>
      <charset val="238"/>
    </font>
    <font>
      <sz val="10"/>
      <color indexed="63"/>
      <name val="Arial"/>
      <family val="2"/>
      <charset val="238"/>
    </font>
    <font>
      <b/>
      <sz val="10"/>
      <color indexed="63"/>
      <name val="Arial"/>
      <family val="2"/>
      <charset val="238"/>
    </font>
    <font>
      <b/>
      <sz val="10"/>
      <name val="Arial"/>
      <family val="2"/>
      <charset val="238"/>
    </font>
    <font>
      <i/>
      <sz val="10"/>
      <name val="Arial"/>
      <family val="2"/>
      <charset val="238"/>
    </font>
    <font>
      <i/>
      <sz val="10"/>
      <color indexed="8"/>
      <name val="Arial"/>
      <family val="2"/>
      <charset val="238"/>
    </font>
    <font>
      <sz val="11"/>
      <color indexed="8"/>
      <name val="Arial"/>
      <family val="2"/>
      <charset val="238"/>
    </font>
    <font>
      <sz val="8"/>
      <color indexed="63"/>
      <name val="Arial"/>
      <family val="2"/>
      <charset val="238"/>
    </font>
    <font>
      <i/>
      <sz val="8"/>
      <color indexed="63"/>
      <name val="Arial"/>
      <family val="2"/>
      <charset val="238"/>
    </font>
    <font>
      <i/>
      <sz val="7.5"/>
      <color indexed="63"/>
      <name val="Arial"/>
      <family val="2"/>
      <charset val="238"/>
    </font>
    <font>
      <sz val="12"/>
      <name val="Arial CE"/>
    </font>
    <font>
      <sz val="10"/>
      <name val="Arial CE"/>
    </font>
    <font>
      <u/>
      <sz val="9"/>
      <color indexed="12"/>
      <name val="Arial CE"/>
    </font>
    <font>
      <b/>
      <sz val="10"/>
      <color indexed="8"/>
      <name val="Arial"/>
      <family val="2"/>
      <charset val="238"/>
    </font>
    <font>
      <sz val="8"/>
      <color indexed="8"/>
      <name val="Arial"/>
      <family val="2"/>
      <charset val="238"/>
    </font>
    <font>
      <i/>
      <sz val="8"/>
      <color indexed="8"/>
      <name val="Arial"/>
      <family val="2"/>
      <charset val="238"/>
    </font>
    <font>
      <sz val="9"/>
      <color indexed="8"/>
      <name val="Arial"/>
      <family val="2"/>
      <charset val="238"/>
    </font>
    <font>
      <vertAlign val="superscript"/>
      <sz val="9"/>
      <color indexed="8"/>
      <name val="Arial"/>
      <family val="2"/>
      <charset val="238"/>
    </font>
    <font>
      <sz val="10"/>
      <name val="Arial"/>
      <family val="2"/>
      <charset val="238"/>
    </font>
    <font>
      <i/>
      <sz val="7.5"/>
      <color indexed="8"/>
      <name val="Arial"/>
      <family val="2"/>
      <charset val="238"/>
    </font>
    <font>
      <vertAlign val="superscript"/>
      <sz val="10"/>
      <name val="Arial"/>
      <family val="2"/>
      <charset val="238"/>
    </font>
    <font>
      <sz val="10"/>
      <color indexed="8"/>
      <name val="Czcionka tekstu podstawowego"/>
      <family val="2"/>
      <charset val="238"/>
    </font>
    <font>
      <i/>
      <vertAlign val="superscript"/>
      <sz val="10"/>
      <name val="Arial"/>
      <family val="2"/>
      <charset val="238"/>
    </font>
    <font>
      <sz val="12"/>
      <name val="Arial"/>
      <family val="2"/>
      <charset val="238"/>
    </font>
    <font>
      <b/>
      <sz val="12"/>
      <name val="Arial"/>
      <family val="2"/>
      <charset val="238"/>
    </font>
    <font>
      <sz val="8"/>
      <name val="Arial"/>
      <family val="2"/>
      <charset val="238"/>
    </font>
    <font>
      <i/>
      <sz val="8"/>
      <name val="Arial"/>
      <family val="2"/>
      <charset val="238"/>
    </font>
    <font>
      <b/>
      <vertAlign val="superscript"/>
      <sz val="10"/>
      <name val="Arial"/>
      <family val="2"/>
      <charset val="238"/>
    </font>
    <font>
      <b/>
      <i/>
      <vertAlign val="superscript"/>
      <sz val="10"/>
      <name val="Arial"/>
      <family val="2"/>
      <charset val="238"/>
    </font>
    <font>
      <i/>
      <sz val="9"/>
      <name val="Arial"/>
      <family val="2"/>
      <charset val="238"/>
    </font>
    <font>
      <sz val="9"/>
      <name val="Arial CE"/>
    </font>
    <font>
      <sz val="9"/>
      <color indexed="63"/>
      <name val="Arial"/>
      <family val="2"/>
      <charset val="238"/>
    </font>
    <font>
      <i/>
      <vertAlign val="superscript"/>
      <sz val="9"/>
      <color indexed="63"/>
      <name val="Arial"/>
      <family val="2"/>
      <charset val="238"/>
    </font>
    <font>
      <i/>
      <sz val="9"/>
      <color indexed="63"/>
      <name val="Arial"/>
      <family val="2"/>
      <charset val="238"/>
    </font>
    <font>
      <vertAlign val="superscript"/>
      <sz val="9"/>
      <name val="Arial"/>
      <family val="2"/>
      <charset val="238"/>
    </font>
    <font>
      <i/>
      <vertAlign val="superscript"/>
      <sz val="9"/>
      <name val="Arial"/>
      <family val="2"/>
      <charset val="238"/>
    </font>
    <font>
      <b/>
      <sz val="12"/>
      <color indexed="63"/>
      <name val="Arial"/>
      <family val="2"/>
      <charset val="238"/>
    </font>
    <font>
      <i/>
      <sz val="12"/>
      <color indexed="63"/>
      <name val="Arial"/>
      <family val="2"/>
      <charset val="238"/>
    </font>
    <font>
      <b/>
      <sz val="9"/>
      <color indexed="63"/>
      <name val="Arial"/>
      <family val="2"/>
      <charset val="238"/>
    </font>
    <font>
      <vertAlign val="superscript"/>
      <sz val="9"/>
      <color indexed="63"/>
      <name val="Arial"/>
      <family val="2"/>
      <charset val="238"/>
    </font>
    <font>
      <sz val="12"/>
      <color indexed="8"/>
      <name val="Arial"/>
      <family val="2"/>
      <charset val="238"/>
    </font>
    <font>
      <b/>
      <i/>
      <sz val="9"/>
      <name val="Arial"/>
      <family val="2"/>
      <charset val="238"/>
    </font>
    <font>
      <b/>
      <sz val="9"/>
      <color indexed="8"/>
      <name val="Arial"/>
      <family val="2"/>
      <charset val="238"/>
    </font>
    <font>
      <b/>
      <sz val="10"/>
      <name val="Arial CE"/>
      <charset val="238"/>
    </font>
    <font>
      <i/>
      <u/>
      <sz val="9"/>
      <color indexed="12"/>
      <name val="Arial"/>
      <family val="2"/>
      <charset val="238"/>
    </font>
    <font>
      <u/>
      <sz val="9"/>
      <color indexed="12"/>
      <name val="Arial"/>
      <family val="2"/>
      <charset val="238"/>
    </font>
    <font>
      <i/>
      <u/>
      <sz val="10"/>
      <color indexed="12"/>
      <name val="Arial"/>
      <family val="2"/>
      <charset val="238"/>
    </font>
    <font>
      <sz val="11"/>
      <color indexed="8"/>
      <name val="Czcionka tekstu podstawowego"/>
      <family val="2"/>
      <charset val="238"/>
    </font>
    <font>
      <b/>
      <sz val="11"/>
      <color indexed="8"/>
      <name val="Czcionka tekstu podstawowego"/>
      <family val="2"/>
      <charset val="238"/>
    </font>
    <font>
      <sz val="11"/>
      <color indexed="8"/>
      <name val="Arial"/>
      <family val="2"/>
      <charset val="238"/>
    </font>
    <font>
      <sz val="10"/>
      <color indexed="8"/>
      <name val="Arial"/>
      <family val="2"/>
      <charset val="238"/>
    </font>
    <font>
      <sz val="9"/>
      <color indexed="8"/>
      <name val="Arial"/>
      <family val="2"/>
      <charset val="238"/>
    </font>
    <font>
      <b/>
      <sz val="9"/>
      <color indexed="8"/>
      <name val="Arial"/>
      <family val="2"/>
      <charset val="238"/>
    </font>
    <font>
      <sz val="8"/>
      <color indexed="8"/>
      <name val="Arial"/>
      <family val="2"/>
      <charset val="238"/>
    </font>
    <font>
      <sz val="9"/>
      <color indexed="63"/>
      <name val="Arial"/>
      <family val="2"/>
      <charset val="238"/>
    </font>
    <font>
      <sz val="12"/>
      <color indexed="8"/>
      <name val="Czcionka tekstu podstawowego"/>
      <family val="2"/>
      <charset val="238"/>
    </font>
    <font>
      <sz val="8"/>
      <color indexed="8"/>
      <name val="Czcionka tekstu podstawowego"/>
      <family val="2"/>
      <charset val="238"/>
    </font>
    <font>
      <sz val="9"/>
      <color indexed="30"/>
      <name val="Arial"/>
      <family val="2"/>
      <charset val="238"/>
    </font>
    <font>
      <sz val="11"/>
      <color indexed="8"/>
      <name val="Arial"/>
      <family val="2"/>
      <charset val="238"/>
    </font>
    <font>
      <sz val="8"/>
      <name val="Czcionka tekstu podstawowego"/>
      <family val="2"/>
      <charset val="238"/>
    </font>
    <font>
      <b/>
      <sz val="9"/>
      <name val="Arial CE"/>
    </font>
    <font>
      <i/>
      <sz val="8"/>
      <name val="Arial CE"/>
      <charset val="238"/>
    </font>
    <font>
      <sz val="11"/>
      <name val="Czcionka tekstu podstawowego"/>
      <family val="2"/>
      <charset val="238"/>
    </font>
    <font>
      <b/>
      <sz val="11"/>
      <color indexed="8"/>
      <name val="Czcionka tekstu podstawowego"/>
      <family val="2"/>
      <charset val="238"/>
    </font>
    <font>
      <sz val="8"/>
      <color indexed="8"/>
      <name val="Czcionka tekstu podstawowego"/>
      <family val="2"/>
      <charset val="238"/>
    </font>
    <font>
      <i/>
      <vertAlign val="superscript"/>
      <sz val="9"/>
      <name val="Times New Roman"/>
      <family val="1"/>
      <charset val="238"/>
    </font>
    <font>
      <b/>
      <u/>
      <sz val="10"/>
      <name val="Arial"/>
      <family val="2"/>
      <charset val="238"/>
    </font>
    <font>
      <i/>
      <u/>
      <sz val="10"/>
      <name val="Arial"/>
      <family val="2"/>
      <charset val="238"/>
    </font>
    <font>
      <sz val="8"/>
      <name val="Times New Roman"/>
      <family val="1"/>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name val="Arial"/>
      <family val="2"/>
      <charset val="238"/>
    </font>
    <font>
      <sz val="10"/>
      <name val="Arial CE"/>
      <charset val="238"/>
    </font>
    <font>
      <sz val="10"/>
      <name val="Arial"/>
      <family val="2"/>
      <charset val="238"/>
    </font>
    <font>
      <u/>
      <sz val="8.5"/>
      <color indexed="12"/>
      <name val="Arial CE"/>
      <charset val="238"/>
    </font>
    <font>
      <sz val="10"/>
      <name val="Arial"/>
      <family val="2"/>
      <charset val="238"/>
    </font>
    <font>
      <sz val="10"/>
      <name val="Times New Roman CE"/>
      <charset val="238"/>
    </font>
    <font>
      <sz val="10"/>
      <name val="Times New Roman CE"/>
    </font>
    <font>
      <b/>
      <sz val="11"/>
      <name val="Czcionka tekstu podstawowego"/>
      <family val="2"/>
      <charset val="238"/>
    </font>
    <font>
      <i/>
      <sz val="11"/>
      <color indexed="8"/>
      <name val="Arial"/>
      <family val="2"/>
      <charset val="238"/>
    </font>
    <font>
      <b/>
      <sz val="10"/>
      <name val="Arial CE"/>
    </font>
    <font>
      <sz val="11"/>
      <name val="Arial"/>
      <family val="2"/>
      <charset val="238"/>
    </font>
    <font>
      <sz val="7.5"/>
      <name val="Arial"/>
      <family val="2"/>
      <charset val="238"/>
    </font>
    <font>
      <b/>
      <i/>
      <sz val="10"/>
      <name val="Arial"/>
      <family val="2"/>
      <charset val="238"/>
    </font>
    <font>
      <sz val="9"/>
      <name val="Czcionka tekstu podstawowego"/>
      <family val="2"/>
      <charset val="238"/>
    </font>
    <font>
      <sz val="9"/>
      <name val="Czcionka tekstu podstawowego"/>
      <charset val="238"/>
    </font>
    <font>
      <i/>
      <vertAlign val="superscript"/>
      <sz val="10"/>
      <name val="Times New Roman"/>
      <family val="1"/>
      <charset val="238"/>
    </font>
    <font>
      <b/>
      <sz val="11"/>
      <name val="Czcionka tekstu podstawowego"/>
      <charset val="238"/>
    </font>
    <font>
      <sz val="11"/>
      <name val="Czcionka tekstu podstawowego"/>
      <charset val="238"/>
    </font>
    <font>
      <i/>
      <sz val="7.5"/>
      <name val="Arial"/>
      <family val="2"/>
      <charset val="238"/>
    </font>
    <font>
      <b/>
      <sz val="9"/>
      <name val="Czcionka tekstu podstawowego"/>
      <family val="2"/>
      <charset val="238"/>
    </font>
    <font>
      <b/>
      <i/>
      <vertAlign val="superscript"/>
      <sz val="10"/>
      <name val="Times New Roman"/>
      <family val="1"/>
      <charset val="238"/>
    </font>
    <font>
      <sz val="10"/>
      <name val="Czcionka tekstu podstawowego"/>
      <family val="2"/>
      <charset val="238"/>
    </font>
    <font>
      <vertAlign val="superscript"/>
      <sz val="9"/>
      <name val="Czcionka tekstu podstawowego"/>
      <charset val="238"/>
    </font>
    <font>
      <b/>
      <sz val="8"/>
      <name val="Arial"/>
      <family val="2"/>
      <charset val="238"/>
    </font>
    <font>
      <b/>
      <vertAlign val="superscript"/>
      <sz val="9"/>
      <name val="Arial"/>
      <family val="2"/>
      <charset val="238"/>
    </font>
    <font>
      <i/>
      <sz val="10"/>
      <name val="Arial CE"/>
    </font>
    <font>
      <sz val="8"/>
      <color indexed="63"/>
      <name val="Times New Roman"/>
      <family val="1"/>
      <charset val="238"/>
    </font>
    <font>
      <b/>
      <sz val="11"/>
      <color indexed="8"/>
      <name val="Arial"/>
      <family val="2"/>
      <charset val="238"/>
    </font>
    <font>
      <u/>
      <sz val="10"/>
      <name val="Arial"/>
      <family val="2"/>
      <charset val="238"/>
    </font>
    <font>
      <u/>
      <sz val="9"/>
      <name val="Arial"/>
      <family val="2"/>
      <charset val="238"/>
    </font>
    <font>
      <i/>
      <vertAlign val="superscript"/>
      <sz val="9"/>
      <color indexed="8"/>
      <name val="Arial"/>
      <family val="2"/>
      <charset val="238"/>
    </font>
    <font>
      <vertAlign val="superscript"/>
      <sz val="8"/>
      <name val="Arial"/>
      <family val="2"/>
      <charset val="238"/>
    </font>
    <font>
      <i/>
      <sz val="11"/>
      <name val="Arial"/>
      <family val="2"/>
      <charset val="238"/>
    </font>
    <font>
      <sz val="8.6999999999999993"/>
      <name val="Arial"/>
      <family val="2"/>
      <charset val="238"/>
    </font>
    <font>
      <i/>
      <vertAlign val="superscript"/>
      <sz val="9"/>
      <color indexed="63"/>
      <name val="Times New Roman"/>
      <family val="1"/>
      <charset val="238"/>
    </font>
    <font>
      <b/>
      <i/>
      <sz val="9"/>
      <color indexed="63"/>
      <name val="Arial"/>
      <family val="2"/>
      <charset val="238"/>
    </font>
    <font>
      <sz val="9"/>
      <color indexed="63"/>
      <name val="Czcionka tekstu podstawowego"/>
      <charset val="238"/>
    </font>
    <font>
      <i/>
      <sz val="9"/>
      <color indexed="23"/>
      <name val="Arial"/>
      <family val="2"/>
      <charset val="238"/>
    </font>
    <font>
      <vertAlign val="superscript"/>
      <sz val="9"/>
      <color indexed="63"/>
      <name val="Czcionka tekstu podstawowego"/>
      <charset val="238"/>
    </font>
    <font>
      <i/>
      <vertAlign val="superscript"/>
      <sz val="9"/>
      <color indexed="63"/>
      <name val="Czcionka tekstu podstawowego"/>
      <charset val="238"/>
    </font>
    <font>
      <sz val="8"/>
      <color indexed="8"/>
      <name val="Times New Roman"/>
      <family val="1"/>
      <charset val="238"/>
    </font>
    <font>
      <sz val="11"/>
      <color theme="1"/>
      <name val="Czcionka tekstu podstawowego"/>
      <family val="2"/>
      <charset val="238"/>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sz val="11"/>
      <color rgb="FF006100"/>
      <name val="Czcionka tekstu podstawowego"/>
      <family val="2"/>
      <charset val="238"/>
    </font>
    <font>
      <sz val="11"/>
      <color rgb="FFFA7D00"/>
      <name val="Czcionka tekstu podstawowego"/>
      <family val="2"/>
      <charset val="238"/>
    </font>
    <font>
      <b/>
      <sz val="11"/>
      <color theme="0"/>
      <name val="Czcionka tekstu podstawowego"/>
      <family val="2"/>
      <charset val="238"/>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rgb="FF9C6500"/>
      <name val="Czcionka tekstu podstawowego"/>
      <family val="2"/>
      <charset val="238"/>
    </font>
    <font>
      <sz val="11"/>
      <color rgb="FF000000"/>
      <name val="Calibri"/>
      <family val="2"/>
      <scheme val="minor"/>
    </font>
    <font>
      <sz val="11"/>
      <color theme="1"/>
      <name val="Calibri"/>
      <family val="2"/>
      <charset val="238"/>
      <scheme val="minor"/>
    </font>
    <font>
      <b/>
      <sz val="11"/>
      <color rgb="FFFA7D00"/>
      <name val="Czcionka tekstu podstawowego"/>
      <family val="2"/>
      <charset val="238"/>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b/>
      <sz val="18"/>
      <color theme="3"/>
      <name val="Cambria"/>
      <family val="2"/>
      <charset val="238"/>
      <scheme val="major"/>
    </font>
    <font>
      <sz val="11"/>
      <color rgb="FF9C0006"/>
      <name val="Czcionka tekstu podstawowego"/>
      <family val="2"/>
      <charset val="238"/>
    </font>
    <font>
      <sz val="9"/>
      <color theme="1"/>
      <name val="Arial"/>
      <family val="2"/>
      <charset val="238"/>
    </font>
    <font>
      <sz val="8"/>
      <color theme="1"/>
      <name val="Arial"/>
      <family val="2"/>
      <charset val="238"/>
    </font>
    <font>
      <u/>
      <sz val="9"/>
      <color theme="1"/>
      <name val="Arial"/>
      <family val="2"/>
      <charset val="238"/>
    </font>
    <font>
      <sz val="11"/>
      <color theme="1"/>
      <name val="Arial"/>
      <family val="2"/>
      <charset val="238"/>
    </font>
    <font>
      <i/>
      <sz val="8"/>
      <color theme="1"/>
      <name val="Arial"/>
      <family val="2"/>
      <charset val="238"/>
    </font>
    <font>
      <sz val="8"/>
      <color rgb="FFFF0000"/>
      <name val="Arial"/>
      <family val="2"/>
      <charset val="238"/>
    </font>
    <font>
      <sz val="10"/>
      <color theme="1"/>
      <name val="Arial"/>
      <family val="2"/>
      <charset val="238"/>
    </font>
    <font>
      <sz val="11"/>
      <color rgb="FFFF0000"/>
      <name val="Arial"/>
      <family val="2"/>
      <charset val="238"/>
    </font>
    <font>
      <sz val="9"/>
      <color rgb="FFFF0000"/>
      <name val="Arial"/>
      <family val="2"/>
      <charset val="238"/>
    </font>
    <font>
      <i/>
      <sz val="11"/>
      <color theme="1"/>
      <name val="Czcionka tekstu podstawowego"/>
      <family val="2"/>
      <charset val="238"/>
    </font>
    <font>
      <i/>
      <sz val="11"/>
      <color rgb="FFFF0000"/>
      <name val="Arial"/>
      <family val="2"/>
      <charset val="238"/>
    </font>
    <font>
      <sz val="10"/>
      <color rgb="FFFF0000"/>
      <name val="Arial"/>
      <family val="2"/>
      <charset val="238"/>
    </font>
    <font>
      <i/>
      <sz val="8"/>
      <color rgb="FFFF0000"/>
      <name val="Arial"/>
      <family val="2"/>
      <charset val="238"/>
    </font>
    <font>
      <b/>
      <sz val="9"/>
      <color theme="1"/>
      <name val="Arial"/>
      <family val="2"/>
      <charset val="238"/>
    </font>
    <font>
      <i/>
      <sz val="9"/>
      <color rgb="FFFF0000"/>
      <name val="Arial"/>
      <family val="2"/>
      <charset val="238"/>
    </font>
    <font>
      <i/>
      <sz val="9"/>
      <color theme="1" tint="0.34998626667073579"/>
      <name val="Arial"/>
      <family val="2"/>
      <charset val="238"/>
    </font>
    <font>
      <i/>
      <sz val="8"/>
      <color theme="1" tint="0.34998626667073579"/>
      <name val="Arial"/>
      <family val="2"/>
      <charset val="238"/>
    </font>
    <font>
      <i/>
      <sz val="11"/>
      <color theme="1" tint="0.34998626667073579"/>
      <name val="Czcionka tekstu podstawowego"/>
      <family val="2"/>
      <charset val="238"/>
    </font>
    <font>
      <sz val="11"/>
      <color theme="1" tint="0.34998626667073579"/>
      <name val="Czcionka tekstu podstawowego"/>
      <family val="2"/>
      <charset val="238"/>
    </font>
    <font>
      <i/>
      <sz val="14"/>
      <color theme="1" tint="0.34998626667073579"/>
      <name val="Arial"/>
      <family val="2"/>
      <charset val="238"/>
    </font>
    <font>
      <sz val="10"/>
      <color theme="1" tint="0.34998626667073579"/>
      <name val="Arial"/>
      <family val="2"/>
      <charset val="238"/>
    </font>
    <font>
      <i/>
      <sz val="10"/>
      <color theme="1" tint="0.34998626667073579"/>
      <name val="Arial"/>
      <family val="2"/>
      <charset val="238"/>
    </font>
    <font>
      <i/>
      <u/>
      <sz val="10"/>
      <color theme="1" tint="0.34998626667073579"/>
      <name val="Arial"/>
      <family val="2"/>
      <charset val="238"/>
    </font>
    <font>
      <sz val="10"/>
      <color theme="1" tint="0.34998626667073579"/>
      <name val="Czcionka tekstu podstawowego"/>
      <family val="2"/>
      <charset val="238"/>
    </font>
    <font>
      <i/>
      <u/>
      <sz val="9"/>
      <color theme="1" tint="0.34998626667073579"/>
      <name val="Arial"/>
      <family val="2"/>
      <charset val="238"/>
    </font>
    <font>
      <i/>
      <sz val="12"/>
      <color theme="1" tint="0.34998626667073579"/>
      <name val="Arial"/>
      <family val="2"/>
      <charset val="238"/>
    </font>
    <font>
      <sz val="10"/>
      <color theme="1" tint="0.34998626667073579"/>
      <name val="Arial CE"/>
    </font>
    <font>
      <sz val="12"/>
      <color theme="1" tint="0.34998626667073579"/>
      <name val="Arial"/>
      <family val="2"/>
      <charset val="238"/>
    </font>
    <font>
      <sz val="10"/>
      <color theme="1" tint="0.34998626667073579"/>
      <name val="Arial"/>
      <family val="2"/>
    </font>
    <font>
      <i/>
      <sz val="8"/>
      <color theme="1" tint="0.34998626667073579"/>
      <name val="Arial"/>
      <family val="2"/>
    </font>
    <font>
      <i/>
      <sz val="8"/>
      <color theme="1" tint="0.34998626667073579"/>
      <name val="Czcionka tekstu podstawowego"/>
      <charset val="238"/>
    </font>
    <font>
      <sz val="8"/>
      <color theme="1" tint="0.34998626667073579"/>
      <name val="Arial"/>
      <family val="2"/>
      <charset val="238"/>
    </font>
    <font>
      <sz val="9"/>
      <color theme="1" tint="0.34998626667073579"/>
      <name val="Arial"/>
      <family val="2"/>
      <charset val="238"/>
    </font>
    <font>
      <i/>
      <sz val="8"/>
      <color theme="1" tint="0.34998626667073579"/>
      <name val="Arial CE"/>
      <charset val="238"/>
    </font>
    <font>
      <sz val="10"/>
      <color theme="1" tint="0.34998626667073579"/>
      <name val="Arial CE"/>
      <charset val="238"/>
    </font>
    <font>
      <u/>
      <sz val="9"/>
      <color theme="1" tint="0.34998626667073579"/>
      <name val="Arial CE"/>
    </font>
    <font>
      <b/>
      <sz val="10"/>
      <color theme="1" tint="0.34998626667073579"/>
      <name val="Arial"/>
      <family val="2"/>
      <charset val="238"/>
    </font>
    <font>
      <u/>
      <sz val="9"/>
      <color theme="1" tint="0.34998626667073579"/>
      <name val="Arial"/>
      <family val="2"/>
      <charset val="238"/>
    </font>
    <font>
      <sz val="11"/>
      <color theme="1" tint="0.34998626667073579"/>
      <name val="Arial"/>
      <family val="2"/>
      <charset val="238"/>
    </font>
    <font>
      <u/>
      <sz val="10"/>
      <color theme="1" tint="0.34998626667073579"/>
      <name val="Arial"/>
      <family val="2"/>
      <charset val="238"/>
    </font>
    <font>
      <sz val="12"/>
      <color theme="1" tint="0.34998626667073579"/>
      <name val="Czcionka tekstu podstawowego"/>
      <family val="2"/>
      <charset val="238"/>
    </font>
    <font>
      <sz val="8"/>
      <color theme="1" tint="0.34998626667073579"/>
      <name val="Czcionka tekstu podstawowego"/>
      <family val="2"/>
      <charset val="238"/>
    </font>
    <font>
      <sz val="12"/>
      <color theme="1" tint="0.34998626667073579"/>
      <name val="Arial CE"/>
    </font>
    <font>
      <sz val="9"/>
      <color theme="1" tint="0.34998626667073579"/>
      <name val="Arial CE"/>
    </font>
    <font>
      <i/>
      <sz val="7.5"/>
      <color theme="1" tint="0.34998626667073579"/>
      <name val="Arial"/>
      <family val="2"/>
      <charset val="238"/>
    </font>
    <font>
      <b/>
      <i/>
      <sz val="9"/>
      <color theme="1" tint="0.34998626667073579"/>
      <name val="Arial"/>
      <family val="2"/>
      <charset val="238"/>
    </font>
    <font>
      <b/>
      <sz val="9"/>
      <color rgb="FFFF0000"/>
      <name val="Arial"/>
      <family val="2"/>
      <charset val="238"/>
    </font>
    <font>
      <sz val="7.5"/>
      <color theme="1"/>
      <name val="Arial"/>
      <family val="2"/>
      <charset val="238"/>
    </font>
    <font>
      <sz val="10"/>
      <color theme="1"/>
      <name val="Arial CE"/>
    </font>
    <font>
      <b/>
      <sz val="12"/>
      <color theme="1"/>
      <name val="Arial"/>
      <family val="2"/>
      <charset val="238"/>
    </font>
    <font>
      <i/>
      <sz val="9"/>
      <color theme="1"/>
      <name val="Arial"/>
      <family val="2"/>
      <charset val="238"/>
    </font>
    <font>
      <i/>
      <sz val="10"/>
      <color theme="1" tint="0.34998626667073579"/>
      <name val="Czcionka tekstu podstawowego"/>
      <family val="2"/>
      <charset val="238"/>
    </font>
    <font>
      <i/>
      <sz val="11"/>
      <color theme="1" tint="0.34998626667073579"/>
      <name val="Czcionka tekstu podstawowego"/>
      <charset val="238"/>
    </font>
    <font>
      <u/>
      <sz val="10"/>
      <color theme="1"/>
      <name val="Arial"/>
      <family val="2"/>
      <charset val="238"/>
    </font>
    <font>
      <i/>
      <sz val="7.8"/>
      <color theme="1" tint="0.34998626667073579"/>
      <name val="Arial"/>
      <family val="2"/>
      <charset val="238"/>
    </font>
    <font>
      <sz val="8"/>
      <color rgb="FFFF0000"/>
      <name val="Czcionka tekstu podstawowego"/>
      <family val="2"/>
      <charset val="238"/>
    </font>
    <font>
      <b/>
      <sz val="9"/>
      <color theme="1" tint="0.34998626667073579"/>
      <name val="Arial"/>
      <family val="2"/>
      <charset val="238"/>
    </font>
    <font>
      <i/>
      <vertAlign val="superscript"/>
      <sz val="9"/>
      <color theme="1" tint="0.34998626667073579"/>
      <name val="Arial"/>
      <family val="2"/>
      <charset val="238"/>
    </font>
    <font>
      <i/>
      <vertAlign val="superscript"/>
      <sz val="9"/>
      <color theme="1" tint="0.34998626667073579"/>
      <name val="Times New Roman"/>
      <family val="1"/>
      <charset val="238"/>
    </font>
    <font>
      <i/>
      <vertAlign val="superscript"/>
      <sz val="10"/>
      <color theme="1" tint="0.34998626667073579"/>
      <name val="Arial"/>
      <family val="2"/>
      <charset val="238"/>
    </font>
    <font>
      <vertAlign val="superscript"/>
      <sz val="9"/>
      <color theme="1" tint="0.34998626667073579"/>
      <name val="Arial"/>
      <family val="2"/>
      <charset val="238"/>
    </font>
    <font>
      <i/>
      <sz val="8"/>
      <color theme="1" tint="0.34998626667073579"/>
      <name val="Times New Roman"/>
      <family val="1"/>
      <charset val="238"/>
    </font>
    <font>
      <b/>
      <i/>
      <sz val="8"/>
      <color theme="1" tint="0.34998626667073579"/>
      <name val="Arial"/>
      <family val="2"/>
    </font>
    <font>
      <i/>
      <vertAlign val="superscript"/>
      <sz val="10"/>
      <color theme="1" tint="0.34998626667073579"/>
      <name val="Times New Roman"/>
      <family val="1"/>
      <charset val="238"/>
    </font>
    <font>
      <i/>
      <sz val="10"/>
      <color theme="1" tint="0.34998626667073579"/>
      <name val="Times New Roman"/>
      <family val="1"/>
      <charset val="238"/>
    </font>
    <font>
      <i/>
      <vertAlign val="superscript"/>
      <sz val="8"/>
      <color theme="1" tint="0.34998626667073579"/>
      <name val="Arial"/>
      <family val="2"/>
      <charset val="238"/>
    </font>
    <font>
      <i/>
      <sz val="9"/>
      <color theme="1" tint="0.34998626667073579"/>
      <name val="Czcionka tekstu podstawowego"/>
      <charset val="238"/>
    </font>
    <font>
      <i/>
      <vertAlign val="superscript"/>
      <sz val="9"/>
      <color theme="1" tint="0.34998626667073579"/>
      <name val="Czcionka tekstu podstawowego"/>
      <charset val="238"/>
    </font>
    <font>
      <i/>
      <vertAlign val="superscript"/>
      <sz val="9"/>
      <color theme="1"/>
      <name val="Arial"/>
      <family val="2"/>
      <charset val="238"/>
    </font>
    <font>
      <vertAlign val="superscript"/>
      <sz val="9"/>
      <color theme="1"/>
      <name val="Arial"/>
      <family val="2"/>
      <charset val="238"/>
    </font>
    <font>
      <sz val="9"/>
      <name val="Calibri"/>
      <family val="2"/>
      <charset val="238"/>
    </font>
    <font>
      <sz val="11"/>
      <color theme="1"/>
      <name val="Calibri"/>
      <family val="2"/>
      <charset val="238"/>
    </font>
    <font>
      <sz val="9"/>
      <color rgb="FF333333"/>
      <name val="Arial"/>
      <family val="2"/>
      <charset val="238"/>
    </font>
    <font>
      <b/>
      <sz val="10"/>
      <name val="Czcionka tekstu podstawowego"/>
      <family val="2"/>
      <charset val="238"/>
    </font>
    <font>
      <i/>
      <u/>
      <vertAlign val="superscript"/>
      <sz val="9"/>
      <name val="Arial"/>
      <family val="2"/>
      <charset val="238"/>
    </font>
    <font>
      <sz val="8"/>
      <color theme="1"/>
      <name val="Czcionka tekstu podstawowego"/>
      <family val="2"/>
      <charset val="238"/>
    </font>
  </fonts>
  <fills count="5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9"/>
      </patternFill>
    </fill>
    <fill>
      <patternFill patternType="solid">
        <fgColor indexed="9"/>
        <bgColor indexed="9"/>
      </patternFill>
    </fill>
    <fill>
      <patternFill patternType="solid">
        <fgColor indexed="65"/>
        <bgColor indexed="9"/>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theme="0"/>
        <bgColor indexed="64"/>
      </patternFill>
    </fill>
    <fill>
      <patternFill patternType="solid">
        <fgColor indexed="65"/>
        <bgColor theme="0"/>
      </patternFill>
    </fill>
    <fill>
      <patternFill patternType="solid">
        <fgColor theme="0"/>
        <bgColor rgb="FF000000"/>
      </patternFill>
    </fill>
    <fill>
      <patternFill patternType="solid">
        <fgColor theme="0"/>
        <bgColor theme="0"/>
      </patternFill>
    </fill>
    <fill>
      <patternFill patternType="solid">
        <fgColor theme="0"/>
        <bgColor indexed="9"/>
      </patternFill>
    </fill>
  </fills>
  <borders count="93">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style="thin">
        <color indexed="64"/>
      </right>
      <top/>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8"/>
      </right>
      <top/>
      <bottom/>
      <diagonal/>
    </border>
    <border>
      <left style="thin">
        <color indexed="64"/>
      </left>
      <right style="thin">
        <color indexed="64"/>
      </right>
      <top/>
      <bottom/>
      <diagonal/>
    </border>
    <border>
      <left/>
      <right style="thin">
        <color indexed="64"/>
      </right>
      <top style="thin">
        <color indexed="8"/>
      </top>
      <bottom/>
      <diagonal/>
    </border>
    <border>
      <left style="thin">
        <color indexed="64"/>
      </left>
      <right/>
      <top/>
      <bottom/>
      <diagonal/>
    </border>
    <border>
      <left style="thin">
        <color indexed="8"/>
      </left>
      <right style="thin">
        <color indexed="8"/>
      </right>
      <top/>
      <bottom/>
      <diagonal/>
    </border>
    <border>
      <left style="thin">
        <color indexed="8"/>
      </left>
      <right/>
      <top/>
      <bottom/>
      <diagonal/>
    </border>
    <border>
      <left/>
      <right/>
      <top style="thin">
        <color indexed="8"/>
      </top>
      <bottom/>
      <diagonal/>
    </border>
    <border>
      <left style="thin">
        <color indexed="64"/>
      </left>
      <right style="thin">
        <color indexed="64"/>
      </right>
      <top style="thin">
        <color indexed="8"/>
      </top>
      <bottom/>
      <diagonal/>
    </border>
    <border>
      <left style="thin">
        <color indexed="8"/>
      </left>
      <right style="thin">
        <color indexed="64"/>
      </right>
      <top/>
      <bottom/>
      <diagonal/>
    </border>
    <border>
      <left style="thin">
        <color indexed="64"/>
      </left>
      <right/>
      <top/>
      <bottom style="thin">
        <color indexed="64"/>
      </bottom>
      <diagonal/>
    </border>
    <border>
      <left style="thin">
        <color indexed="64"/>
      </left>
      <right style="thin">
        <color indexed="8"/>
      </right>
      <top/>
      <bottom/>
      <diagonal/>
    </border>
    <border>
      <left/>
      <right/>
      <top/>
      <bottom style="thin">
        <color indexed="64"/>
      </bottom>
      <diagonal/>
    </border>
    <border>
      <left style="thin">
        <color indexed="8"/>
      </left>
      <right/>
      <top style="thin">
        <color indexed="8"/>
      </top>
      <bottom/>
      <diagonal/>
    </border>
    <border>
      <left style="thin">
        <color indexed="8"/>
      </left>
      <right style="thin">
        <color indexed="8"/>
      </right>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64"/>
      </right>
      <top/>
      <bottom style="thin">
        <color indexed="64"/>
      </bottom>
      <diagonal/>
    </border>
    <border>
      <left/>
      <right style="thin">
        <color indexed="8"/>
      </right>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right style="thin">
        <color indexed="64"/>
      </right>
      <top/>
      <bottom style="thin">
        <color indexed="8"/>
      </bottom>
      <diagonal/>
    </border>
    <border>
      <left style="thin">
        <color indexed="8"/>
      </left>
      <right style="thin">
        <color indexed="8"/>
      </right>
      <top style="thin">
        <color indexed="64"/>
      </top>
      <bottom/>
      <diagonal/>
    </border>
    <border>
      <left style="thin">
        <color indexed="8"/>
      </left>
      <right/>
      <top style="thin">
        <color indexed="64"/>
      </top>
      <bottom/>
      <diagonal/>
    </border>
    <border>
      <left style="thin">
        <color indexed="64"/>
      </left>
      <right/>
      <top style="thin">
        <color indexed="8"/>
      </top>
      <bottom/>
      <diagonal/>
    </border>
    <border>
      <left/>
      <right style="thin">
        <color indexed="8"/>
      </right>
      <top style="thin">
        <color indexed="8"/>
      </top>
      <bottom style="thin">
        <color indexed="8"/>
      </bottom>
      <diagonal/>
    </border>
    <border>
      <left style="thin">
        <color indexed="64"/>
      </left>
      <right/>
      <top/>
      <bottom style="thin">
        <color indexed="8"/>
      </bottom>
      <diagonal/>
    </border>
    <border>
      <left style="thin">
        <color indexed="8"/>
      </left>
      <right style="thin">
        <color indexed="8"/>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64"/>
      </bottom>
      <diagonal/>
    </border>
    <border>
      <left style="thin">
        <color indexed="8"/>
      </left>
      <right/>
      <top/>
      <bottom style="thin">
        <color indexed="64"/>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style="thin">
        <color indexed="64"/>
      </left>
      <right style="thin">
        <color indexed="64"/>
      </right>
      <top/>
      <bottom style="thin">
        <color indexed="8"/>
      </bottom>
      <diagonal/>
    </border>
    <border>
      <left style="thin">
        <color indexed="8"/>
      </left>
      <right/>
      <top/>
      <bottom style="thin">
        <color indexed="8"/>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right/>
      <top style="thin">
        <color indexed="8"/>
      </top>
      <bottom style="thin">
        <color indexed="8"/>
      </bottom>
      <diagonal/>
    </border>
    <border>
      <left style="thin">
        <color indexed="64"/>
      </left>
      <right style="thin">
        <color indexed="8"/>
      </right>
      <top style="thin">
        <color indexed="64"/>
      </top>
      <bottom/>
      <diagonal/>
    </border>
    <border>
      <left style="thin">
        <color indexed="64"/>
      </left>
      <right/>
      <top style="thin">
        <color indexed="8"/>
      </top>
      <bottom style="thin">
        <color indexed="8"/>
      </bottom>
      <diagonal/>
    </border>
    <border>
      <left style="thin">
        <color indexed="8"/>
      </left>
      <right/>
      <top style="thin">
        <color indexed="64"/>
      </top>
      <bottom style="thin">
        <color indexed="64"/>
      </bottom>
      <diagonal/>
    </border>
    <border>
      <left style="thin">
        <color indexed="64"/>
      </left>
      <right/>
      <top style="thin">
        <color indexed="64"/>
      </top>
      <bottom style="thin">
        <color indexed="8"/>
      </bottom>
      <diagonal/>
    </border>
    <border>
      <left/>
      <right style="thin">
        <color indexed="8"/>
      </right>
      <top/>
      <bottom style="thin">
        <color indexed="64"/>
      </bottom>
      <diagonal/>
    </border>
    <border>
      <left style="thin">
        <color indexed="8"/>
      </left>
      <right/>
      <top style="thin">
        <color indexed="64"/>
      </top>
      <bottom style="thin">
        <color indexed="8"/>
      </bottom>
      <diagonal/>
    </border>
    <border>
      <left/>
      <right style="thin">
        <color indexed="8"/>
      </right>
      <top style="thin">
        <color indexed="64"/>
      </top>
      <bottom/>
      <diagonal/>
    </border>
    <border>
      <left style="thin">
        <color indexed="8"/>
      </left>
      <right/>
      <top style="thin">
        <color indexed="8"/>
      </top>
      <bottom style="thin">
        <color indexed="64"/>
      </bottom>
      <diagonal/>
    </border>
    <border>
      <left style="thin">
        <color indexed="64"/>
      </left>
      <right style="thin">
        <color indexed="8"/>
      </right>
      <top/>
      <bottom style="thin">
        <color indexed="8"/>
      </bottom>
      <diagonal/>
    </border>
    <border>
      <left style="thin">
        <color indexed="8"/>
      </left>
      <right style="thin">
        <color indexed="64"/>
      </right>
      <top/>
      <bottom style="thin">
        <color indexed="64"/>
      </bottom>
      <diagonal/>
    </border>
    <border>
      <left/>
      <right style="thin">
        <color indexed="8"/>
      </right>
      <top style="thin">
        <color indexed="64"/>
      </top>
      <bottom style="thin">
        <color indexed="64"/>
      </bottom>
      <diagonal/>
    </border>
    <border>
      <left/>
      <right style="thin">
        <color indexed="64"/>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indexed="64"/>
      </left>
      <right style="thin">
        <color rgb="FF000000"/>
      </right>
      <top/>
      <bottom/>
      <diagonal/>
    </border>
    <border>
      <left style="thin">
        <color rgb="FF000000"/>
      </left>
      <right style="thin">
        <color indexed="64"/>
      </right>
      <top/>
      <bottom/>
      <diagonal/>
    </border>
    <border>
      <left style="thin">
        <color auto="1"/>
      </left>
      <right style="thin">
        <color auto="1"/>
      </right>
      <top/>
      <bottom/>
      <diagonal/>
    </border>
    <border>
      <left style="thin">
        <color indexed="64"/>
      </left>
      <right/>
      <top/>
      <bottom/>
      <diagonal/>
    </border>
    <border>
      <left style="thin">
        <color indexed="8"/>
      </left>
      <right style="thin">
        <color indexed="8"/>
      </right>
      <top/>
      <bottom/>
      <diagonal/>
    </border>
    <border>
      <left style="thin">
        <color indexed="8"/>
      </left>
      <right/>
      <top/>
      <bottom/>
      <diagonal/>
    </border>
    <border>
      <left style="thin">
        <color indexed="8"/>
      </left>
      <right style="thin">
        <color indexed="8"/>
      </right>
      <top/>
      <bottom/>
      <diagonal/>
    </border>
    <border>
      <left style="thin">
        <color indexed="64"/>
      </left>
      <right style="thin">
        <color indexed="64"/>
      </right>
      <top/>
      <bottom/>
      <diagonal/>
    </border>
    <border>
      <left style="thin">
        <color indexed="64"/>
      </left>
      <right/>
      <top/>
      <bottom/>
      <diagonal/>
    </border>
    <border>
      <left style="thin">
        <color auto="1"/>
      </left>
      <right style="thin">
        <color auto="1"/>
      </right>
      <top/>
      <bottom/>
      <diagonal/>
    </border>
    <border>
      <left style="thin">
        <color auto="1"/>
      </left>
      <right/>
      <top/>
      <bottom/>
      <diagonal/>
    </border>
  </borders>
  <cellStyleXfs count="272">
    <xf numFmtId="0" fontId="0" fillId="0" borderId="0"/>
    <xf numFmtId="0" fontId="96" fillId="0" borderId="0"/>
    <xf numFmtId="0" fontId="1" fillId="2" borderId="0" applyNumberFormat="0" applyBorder="0" applyAlignment="0" applyProtection="0"/>
    <xf numFmtId="0" fontId="136" fillId="2" borderId="0" applyNumberFormat="0" applyBorder="0" applyAlignment="0" applyProtection="0"/>
    <xf numFmtId="0" fontId="1" fillId="2" borderId="0" applyNumberFormat="0" applyBorder="0" applyAlignment="0" applyProtection="0"/>
    <xf numFmtId="0" fontId="136" fillId="2" borderId="0" applyNumberFormat="0" applyBorder="0" applyAlignment="0" applyProtection="0"/>
    <xf numFmtId="0" fontId="1" fillId="2" borderId="0" applyNumberFormat="0" applyBorder="0" applyAlignment="0" applyProtection="0"/>
    <xf numFmtId="0" fontId="136" fillId="2" borderId="0" applyNumberFormat="0" applyBorder="0" applyAlignment="0" applyProtection="0"/>
    <xf numFmtId="0" fontId="1" fillId="3" borderId="0" applyNumberFormat="0" applyBorder="0" applyAlignment="0" applyProtection="0"/>
    <xf numFmtId="0" fontId="136" fillId="3" borderId="0" applyNumberFormat="0" applyBorder="0" applyAlignment="0" applyProtection="0"/>
    <xf numFmtId="0" fontId="1" fillId="3" borderId="0" applyNumberFormat="0" applyBorder="0" applyAlignment="0" applyProtection="0"/>
    <xf numFmtId="0" fontId="136" fillId="3" borderId="0" applyNumberFormat="0" applyBorder="0" applyAlignment="0" applyProtection="0"/>
    <xf numFmtId="0" fontId="1" fillId="3" borderId="0" applyNumberFormat="0" applyBorder="0" applyAlignment="0" applyProtection="0"/>
    <xf numFmtId="0" fontId="136" fillId="3" borderId="0" applyNumberFormat="0" applyBorder="0" applyAlignment="0" applyProtection="0"/>
    <xf numFmtId="0" fontId="1" fillId="4" borderId="0" applyNumberFormat="0" applyBorder="0" applyAlignment="0" applyProtection="0"/>
    <xf numFmtId="0" fontId="136" fillId="4" borderId="0" applyNumberFormat="0" applyBorder="0" applyAlignment="0" applyProtection="0"/>
    <xf numFmtId="0" fontId="1" fillId="4" borderId="0" applyNumberFormat="0" applyBorder="0" applyAlignment="0" applyProtection="0"/>
    <xf numFmtId="0" fontId="136" fillId="4" borderId="0" applyNumberFormat="0" applyBorder="0" applyAlignment="0" applyProtection="0"/>
    <xf numFmtId="0" fontId="1" fillId="4" borderId="0" applyNumberFormat="0" applyBorder="0" applyAlignment="0" applyProtection="0"/>
    <xf numFmtId="0" fontId="136" fillId="4" borderId="0" applyNumberFormat="0" applyBorder="0" applyAlignment="0" applyProtection="0"/>
    <xf numFmtId="0" fontId="1" fillId="5" borderId="0" applyNumberFormat="0" applyBorder="0" applyAlignment="0" applyProtection="0"/>
    <xf numFmtId="0" fontId="136" fillId="5" borderId="0" applyNumberFormat="0" applyBorder="0" applyAlignment="0" applyProtection="0"/>
    <xf numFmtId="0" fontId="1" fillId="5" borderId="0" applyNumberFormat="0" applyBorder="0" applyAlignment="0" applyProtection="0"/>
    <xf numFmtId="0" fontId="136" fillId="5" borderId="0" applyNumberFormat="0" applyBorder="0" applyAlignment="0" applyProtection="0"/>
    <xf numFmtId="0" fontId="1" fillId="5" borderId="0" applyNumberFormat="0" applyBorder="0" applyAlignment="0" applyProtection="0"/>
    <xf numFmtId="0" fontId="136" fillId="5" borderId="0" applyNumberFormat="0" applyBorder="0" applyAlignment="0" applyProtection="0"/>
    <xf numFmtId="0" fontId="1" fillId="6" borderId="0" applyNumberFormat="0" applyBorder="0" applyAlignment="0" applyProtection="0"/>
    <xf numFmtId="0" fontId="136" fillId="28" borderId="0" applyNumberFormat="0" applyBorder="0" applyAlignment="0" applyProtection="0"/>
    <xf numFmtId="0" fontId="1" fillId="6" borderId="0" applyNumberFormat="0" applyBorder="0" applyAlignment="0" applyProtection="0"/>
    <xf numFmtId="0" fontId="136" fillId="28" borderId="0" applyNumberFormat="0" applyBorder="0" applyAlignment="0" applyProtection="0"/>
    <xf numFmtId="0" fontId="1" fillId="6" borderId="0" applyNumberFormat="0" applyBorder="0" applyAlignment="0" applyProtection="0"/>
    <xf numFmtId="0" fontId="136" fillId="28" borderId="0" applyNumberFormat="0" applyBorder="0" applyAlignment="0" applyProtection="0"/>
    <xf numFmtId="0" fontId="1" fillId="7" borderId="0" applyNumberFormat="0" applyBorder="0" applyAlignment="0" applyProtection="0"/>
    <xf numFmtId="0" fontId="136" fillId="29" borderId="0" applyNumberFormat="0" applyBorder="0" applyAlignment="0" applyProtection="0"/>
    <xf numFmtId="0" fontId="1" fillId="7" borderId="0" applyNumberFormat="0" applyBorder="0" applyAlignment="0" applyProtection="0"/>
    <xf numFmtId="0" fontId="136" fillId="29" borderId="0" applyNumberFormat="0" applyBorder="0" applyAlignment="0" applyProtection="0"/>
    <xf numFmtId="0" fontId="1" fillId="7" borderId="0" applyNumberFormat="0" applyBorder="0" applyAlignment="0" applyProtection="0"/>
    <xf numFmtId="0" fontId="136" fillId="29" borderId="0" applyNumberFormat="0" applyBorder="0" applyAlignment="0" applyProtection="0"/>
    <xf numFmtId="0" fontId="1" fillId="8" borderId="0" applyNumberFormat="0" applyBorder="0" applyAlignment="0" applyProtection="0"/>
    <xf numFmtId="0" fontId="136" fillId="30" borderId="0" applyNumberFormat="0" applyBorder="0" applyAlignment="0" applyProtection="0"/>
    <xf numFmtId="0" fontId="1" fillId="8" borderId="0" applyNumberFormat="0" applyBorder="0" applyAlignment="0" applyProtection="0"/>
    <xf numFmtId="0" fontId="136" fillId="30" borderId="0" applyNumberFormat="0" applyBorder="0" applyAlignment="0" applyProtection="0"/>
    <xf numFmtId="0" fontId="1" fillId="8" borderId="0" applyNumberFormat="0" applyBorder="0" applyAlignment="0" applyProtection="0"/>
    <xf numFmtId="0" fontId="136" fillId="30" borderId="0" applyNumberFormat="0" applyBorder="0" applyAlignment="0" applyProtection="0"/>
    <xf numFmtId="0" fontId="1" fillId="9" borderId="0" applyNumberFormat="0" applyBorder="0" applyAlignment="0" applyProtection="0"/>
    <xf numFmtId="0" fontId="136" fillId="31" borderId="0" applyNumberFormat="0" applyBorder="0" applyAlignment="0" applyProtection="0"/>
    <xf numFmtId="0" fontId="1" fillId="9" borderId="0" applyNumberFormat="0" applyBorder="0" applyAlignment="0" applyProtection="0"/>
    <xf numFmtId="0" fontId="136" fillId="31" borderId="0" applyNumberFormat="0" applyBorder="0" applyAlignment="0" applyProtection="0"/>
    <xf numFmtId="0" fontId="1" fillId="9" borderId="0" applyNumberFormat="0" applyBorder="0" applyAlignment="0" applyProtection="0"/>
    <xf numFmtId="0" fontId="136" fillId="31" borderId="0" applyNumberFormat="0" applyBorder="0" applyAlignment="0" applyProtection="0"/>
    <xf numFmtId="0" fontId="1" fillId="10" borderId="0" applyNumberFormat="0" applyBorder="0" applyAlignment="0" applyProtection="0"/>
    <xf numFmtId="0" fontId="136" fillId="10" borderId="0" applyNumberFormat="0" applyBorder="0" applyAlignment="0" applyProtection="0"/>
    <xf numFmtId="0" fontId="1" fillId="10" borderId="0" applyNumberFormat="0" applyBorder="0" applyAlignment="0" applyProtection="0"/>
    <xf numFmtId="0" fontId="136" fillId="10" borderId="0" applyNumberFormat="0" applyBorder="0" applyAlignment="0" applyProtection="0"/>
    <xf numFmtId="0" fontId="1" fillId="10" borderId="0" applyNumberFormat="0" applyBorder="0" applyAlignment="0" applyProtection="0"/>
    <xf numFmtId="0" fontId="136" fillId="10" borderId="0" applyNumberFormat="0" applyBorder="0" applyAlignment="0" applyProtection="0"/>
    <xf numFmtId="0" fontId="1" fillId="5" borderId="0" applyNumberFormat="0" applyBorder="0" applyAlignment="0" applyProtection="0"/>
    <xf numFmtId="0" fontId="136" fillId="32" borderId="0" applyNumberFormat="0" applyBorder="0" applyAlignment="0" applyProtection="0"/>
    <xf numFmtId="0" fontId="1" fillId="5" borderId="0" applyNumberFormat="0" applyBorder="0" applyAlignment="0" applyProtection="0"/>
    <xf numFmtId="0" fontId="136" fillId="32" borderId="0" applyNumberFormat="0" applyBorder="0" applyAlignment="0" applyProtection="0"/>
    <xf numFmtId="0" fontId="1" fillId="5" borderId="0" applyNumberFormat="0" applyBorder="0" applyAlignment="0" applyProtection="0"/>
    <xf numFmtId="0" fontId="136" fillId="32" borderId="0" applyNumberFormat="0" applyBorder="0" applyAlignment="0" applyProtection="0"/>
    <xf numFmtId="0" fontId="1" fillId="8" borderId="0" applyNumberFormat="0" applyBorder="0" applyAlignment="0" applyProtection="0"/>
    <xf numFmtId="0" fontId="136" fillId="33" borderId="0" applyNumberFormat="0" applyBorder="0" applyAlignment="0" applyProtection="0"/>
    <xf numFmtId="0" fontId="1" fillId="8" borderId="0" applyNumberFormat="0" applyBorder="0" applyAlignment="0" applyProtection="0"/>
    <xf numFmtId="0" fontId="136" fillId="33" borderId="0" applyNumberFormat="0" applyBorder="0" applyAlignment="0" applyProtection="0"/>
    <xf numFmtId="0" fontId="1" fillId="8" borderId="0" applyNumberFormat="0" applyBorder="0" applyAlignment="0" applyProtection="0"/>
    <xf numFmtId="0" fontId="136" fillId="33" borderId="0" applyNumberFormat="0" applyBorder="0" applyAlignment="0" applyProtection="0"/>
    <xf numFmtId="0" fontId="1" fillId="11" borderId="0" applyNumberFormat="0" applyBorder="0" applyAlignment="0" applyProtection="0"/>
    <xf numFmtId="0" fontId="136" fillId="34" borderId="0" applyNumberFormat="0" applyBorder="0" applyAlignment="0" applyProtection="0"/>
    <xf numFmtId="0" fontId="1" fillId="11" borderId="0" applyNumberFormat="0" applyBorder="0" applyAlignment="0" applyProtection="0"/>
    <xf numFmtId="0" fontId="136" fillId="34" borderId="0" applyNumberFormat="0" applyBorder="0" applyAlignment="0" applyProtection="0"/>
    <xf numFmtId="0" fontId="1" fillId="11" borderId="0" applyNumberFormat="0" applyBorder="0" applyAlignment="0" applyProtection="0"/>
    <xf numFmtId="0" fontId="136" fillId="34" borderId="0" applyNumberFormat="0" applyBorder="0" applyAlignment="0" applyProtection="0"/>
    <xf numFmtId="0" fontId="80" fillId="12" borderId="0" applyNumberFormat="0" applyBorder="0" applyAlignment="0" applyProtection="0"/>
    <xf numFmtId="0" fontId="137" fillId="35" borderId="0" applyNumberFormat="0" applyBorder="0" applyAlignment="0" applyProtection="0"/>
    <xf numFmtId="0" fontId="80" fillId="12" borderId="0" applyNumberFormat="0" applyBorder="0" applyAlignment="0" applyProtection="0"/>
    <xf numFmtId="0" fontId="137" fillId="35" borderId="0" applyNumberFormat="0" applyBorder="0" applyAlignment="0" applyProtection="0"/>
    <xf numFmtId="0" fontId="80" fillId="12" borderId="0" applyNumberFormat="0" applyBorder="0" applyAlignment="0" applyProtection="0"/>
    <xf numFmtId="0" fontId="137" fillId="35" borderId="0" applyNumberFormat="0" applyBorder="0" applyAlignment="0" applyProtection="0"/>
    <xf numFmtId="0" fontId="80" fillId="9" borderId="0" applyNumberFormat="0" applyBorder="0" applyAlignment="0" applyProtection="0"/>
    <xf numFmtId="0" fontId="137" fillId="36" borderId="0" applyNumberFormat="0" applyBorder="0" applyAlignment="0" applyProtection="0"/>
    <xf numFmtId="0" fontId="80" fillId="9" borderId="0" applyNumberFormat="0" applyBorder="0" applyAlignment="0" applyProtection="0"/>
    <xf numFmtId="0" fontId="137" fillId="36" borderId="0" applyNumberFormat="0" applyBorder="0" applyAlignment="0" applyProtection="0"/>
    <xf numFmtId="0" fontId="80" fillId="9" borderId="0" applyNumberFormat="0" applyBorder="0" applyAlignment="0" applyProtection="0"/>
    <xf numFmtId="0" fontId="137" fillId="36" borderId="0" applyNumberFormat="0" applyBorder="0" applyAlignment="0" applyProtection="0"/>
    <xf numFmtId="0" fontId="80" fillId="10" borderId="0" applyNumberFormat="0" applyBorder="0" applyAlignment="0" applyProtection="0"/>
    <xf numFmtId="0" fontId="137" fillId="10" borderId="0" applyNumberFormat="0" applyBorder="0" applyAlignment="0" applyProtection="0"/>
    <xf numFmtId="0" fontId="80" fillId="10" borderId="0" applyNumberFormat="0" applyBorder="0" applyAlignment="0" applyProtection="0"/>
    <xf numFmtId="0" fontId="137" fillId="10" borderId="0" applyNumberFormat="0" applyBorder="0" applyAlignment="0" applyProtection="0"/>
    <xf numFmtId="0" fontId="80" fillId="10" borderId="0" applyNumberFormat="0" applyBorder="0" applyAlignment="0" applyProtection="0"/>
    <xf numFmtId="0" fontId="137" fillId="10" borderId="0" applyNumberFormat="0" applyBorder="0" applyAlignment="0" applyProtection="0"/>
    <xf numFmtId="0" fontId="80" fillId="13" borderId="0" applyNumberFormat="0" applyBorder="0" applyAlignment="0" applyProtection="0"/>
    <xf numFmtId="0" fontId="137" fillId="13" borderId="0" applyNumberFormat="0" applyBorder="0" applyAlignment="0" applyProtection="0"/>
    <xf numFmtId="0" fontId="80" fillId="13" borderId="0" applyNumberFormat="0" applyBorder="0" applyAlignment="0" applyProtection="0"/>
    <xf numFmtId="0" fontId="137" fillId="13" borderId="0" applyNumberFormat="0" applyBorder="0" applyAlignment="0" applyProtection="0"/>
    <xf numFmtId="0" fontId="80" fillId="13" borderId="0" applyNumberFormat="0" applyBorder="0" applyAlignment="0" applyProtection="0"/>
    <xf numFmtId="0" fontId="137" fillId="13" borderId="0" applyNumberFormat="0" applyBorder="0" applyAlignment="0" applyProtection="0"/>
    <xf numFmtId="0" fontId="80" fillId="14" borderId="0" applyNumberFormat="0" applyBorder="0" applyAlignment="0" applyProtection="0"/>
    <xf numFmtId="0" fontId="137" fillId="37" borderId="0" applyNumberFormat="0" applyBorder="0" applyAlignment="0" applyProtection="0"/>
    <xf numFmtId="0" fontId="80" fillId="14" borderId="0" applyNumberFormat="0" applyBorder="0" applyAlignment="0" applyProtection="0"/>
    <xf numFmtId="0" fontId="137" fillId="37" borderId="0" applyNumberFormat="0" applyBorder="0" applyAlignment="0" applyProtection="0"/>
    <xf numFmtId="0" fontId="80" fillId="14" borderId="0" applyNumberFormat="0" applyBorder="0" applyAlignment="0" applyProtection="0"/>
    <xf numFmtId="0" fontId="137" fillId="37" borderId="0" applyNumberFormat="0" applyBorder="0" applyAlignment="0" applyProtection="0"/>
    <xf numFmtId="0" fontId="80" fillId="15" borderId="0" applyNumberFormat="0" applyBorder="0" applyAlignment="0" applyProtection="0"/>
    <xf numFmtId="0" fontId="137" fillId="15" borderId="0" applyNumberFormat="0" applyBorder="0" applyAlignment="0" applyProtection="0"/>
    <xf numFmtId="0" fontId="80" fillId="15" borderId="0" applyNumberFormat="0" applyBorder="0" applyAlignment="0" applyProtection="0"/>
    <xf numFmtId="0" fontId="137" fillId="15" borderId="0" applyNumberFormat="0" applyBorder="0" applyAlignment="0" applyProtection="0"/>
    <xf numFmtId="0" fontId="80" fillId="15" borderId="0" applyNumberFormat="0" applyBorder="0" applyAlignment="0" applyProtection="0"/>
    <xf numFmtId="0" fontId="137" fillId="15" borderId="0" applyNumberFormat="0" applyBorder="0" applyAlignment="0" applyProtection="0"/>
    <xf numFmtId="0" fontId="137" fillId="38" borderId="0" applyNumberFormat="0" applyBorder="0" applyAlignment="0" applyProtection="0"/>
    <xf numFmtId="0" fontId="137" fillId="38" borderId="0" applyNumberFormat="0" applyBorder="0" applyAlignment="0" applyProtection="0"/>
    <xf numFmtId="0" fontId="137" fillId="38" borderId="0" applyNumberFormat="0" applyBorder="0" applyAlignment="0" applyProtection="0"/>
    <xf numFmtId="0" fontId="137" fillId="38" borderId="0" applyNumberFormat="0" applyBorder="0" applyAlignment="0" applyProtection="0"/>
    <xf numFmtId="0" fontId="80" fillId="16" borderId="0" applyNumberFormat="0" applyBorder="0" applyAlignment="0" applyProtection="0"/>
    <xf numFmtId="0" fontId="137" fillId="39" borderId="0" applyNumberFormat="0" applyBorder="0" applyAlignment="0" applyProtection="0"/>
    <xf numFmtId="0" fontId="137" fillId="39" borderId="0" applyNumberFormat="0" applyBorder="0" applyAlignment="0" applyProtection="0"/>
    <xf numFmtId="0" fontId="137" fillId="39" borderId="0" applyNumberFormat="0" applyBorder="0" applyAlignment="0" applyProtection="0"/>
    <xf numFmtId="0" fontId="137" fillId="39" borderId="0" applyNumberFormat="0" applyBorder="0" applyAlignment="0" applyProtection="0"/>
    <xf numFmtId="0" fontId="80" fillId="17" borderId="0" applyNumberFormat="0" applyBorder="0" applyAlignment="0" applyProtection="0"/>
    <xf numFmtId="0" fontId="137" fillId="40" borderId="0" applyNumberFormat="0" applyBorder="0" applyAlignment="0" applyProtection="0"/>
    <xf numFmtId="0" fontId="137" fillId="40" borderId="0" applyNumberFormat="0" applyBorder="0" applyAlignment="0" applyProtection="0"/>
    <xf numFmtId="0" fontId="137" fillId="40" borderId="0" applyNumberFormat="0" applyBorder="0" applyAlignment="0" applyProtection="0"/>
    <xf numFmtId="0" fontId="137" fillId="40" borderId="0" applyNumberFormat="0" applyBorder="0" applyAlignment="0" applyProtection="0"/>
    <xf numFmtId="0" fontId="80" fillId="18" borderId="0" applyNumberFormat="0" applyBorder="0" applyAlignment="0" applyProtection="0"/>
    <xf numFmtId="0" fontId="137" fillId="41" borderId="0" applyNumberFormat="0" applyBorder="0" applyAlignment="0" applyProtection="0"/>
    <xf numFmtId="0" fontId="137" fillId="41" borderId="0" applyNumberFormat="0" applyBorder="0" applyAlignment="0" applyProtection="0"/>
    <xf numFmtId="0" fontId="137" fillId="41" borderId="0" applyNumberFormat="0" applyBorder="0" applyAlignment="0" applyProtection="0"/>
    <xf numFmtId="0" fontId="137" fillId="41" borderId="0" applyNumberFormat="0" applyBorder="0" applyAlignment="0" applyProtection="0"/>
    <xf numFmtId="0" fontId="80" fillId="13" borderId="0" applyNumberFormat="0" applyBorder="0" applyAlignment="0" applyProtection="0"/>
    <xf numFmtId="0" fontId="137" fillId="42" borderId="0" applyNumberFormat="0" applyBorder="0" applyAlignment="0" applyProtection="0"/>
    <xf numFmtId="0" fontId="137" fillId="42" borderId="0" applyNumberFormat="0" applyBorder="0" applyAlignment="0" applyProtection="0"/>
    <xf numFmtId="0" fontId="137" fillId="42" borderId="0" applyNumberFormat="0" applyBorder="0" applyAlignment="0" applyProtection="0"/>
    <xf numFmtId="0" fontId="137" fillId="42" borderId="0" applyNumberFormat="0" applyBorder="0" applyAlignment="0" applyProtection="0"/>
    <xf numFmtId="0" fontId="80" fillId="14" borderId="0" applyNumberFormat="0" applyBorder="0" applyAlignment="0" applyProtection="0"/>
    <xf numFmtId="0" fontId="137" fillId="43" borderId="0" applyNumberFormat="0" applyBorder="0" applyAlignment="0" applyProtection="0"/>
    <xf numFmtId="0" fontId="137" fillId="43" borderId="0" applyNumberFormat="0" applyBorder="0" applyAlignment="0" applyProtection="0"/>
    <xf numFmtId="0" fontId="137" fillId="43" borderId="0" applyNumberFormat="0" applyBorder="0" applyAlignment="0" applyProtection="0"/>
    <xf numFmtId="0" fontId="137" fillId="43" borderId="0" applyNumberFormat="0" applyBorder="0" applyAlignment="0" applyProtection="0"/>
    <xf numFmtId="0" fontId="80" fillId="19" borderId="0" applyNumberFormat="0" applyBorder="0" applyAlignment="0" applyProtection="0"/>
    <xf numFmtId="41" fontId="9" fillId="0" borderId="0" applyFont="0" applyFill="0" applyBorder="0" applyAlignment="0" applyProtection="0"/>
    <xf numFmtId="170" fontId="9" fillId="0" borderId="0" applyFont="0" applyFill="0" applyBorder="0" applyAlignment="0" applyProtection="0"/>
    <xf numFmtId="168" fontId="9" fillId="0" borderId="0" applyFont="0" applyFill="0" applyBorder="0" applyAlignment="0" applyProtection="0"/>
    <xf numFmtId="169" fontId="9" fillId="0" borderId="0" applyFont="0" applyFill="0" applyBorder="0" applyAlignment="0" applyProtection="0"/>
    <xf numFmtId="0" fontId="138" fillId="44" borderId="73" applyNumberFormat="0" applyAlignment="0" applyProtection="0"/>
    <xf numFmtId="0" fontId="138" fillId="44" borderId="73" applyNumberFormat="0" applyAlignment="0" applyProtection="0"/>
    <xf numFmtId="0" fontId="138" fillId="44" borderId="73" applyNumberFormat="0" applyAlignment="0" applyProtection="0"/>
    <xf numFmtId="0" fontId="138" fillId="44" borderId="73" applyNumberFormat="0" applyAlignment="0" applyProtection="0"/>
    <xf numFmtId="0" fontId="81" fillId="7" borderId="1" applyNumberFormat="0" applyAlignment="0" applyProtection="0"/>
    <xf numFmtId="0" fontId="139" fillId="45" borderId="74" applyNumberFormat="0" applyAlignment="0" applyProtection="0"/>
    <xf numFmtId="0" fontId="139" fillId="45" borderId="74" applyNumberFormat="0" applyAlignment="0" applyProtection="0"/>
    <xf numFmtId="0" fontId="139" fillId="45" borderId="74" applyNumberFormat="0" applyAlignment="0" applyProtection="0"/>
    <xf numFmtId="0" fontId="139" fillId="45" borderId="74" applyNumberFormat="0" applyAlignment="0" applyProtection="0"/>
    <xf numFmtId="0" fontId="82" fillId="20" borderId="2" applyNumberFormat="0" applyAlignment="0" applyProtection="0"/>
    <xf numFmtId="0" fontId="83" fillId="4" borderId="0" applyNumberFormat="0" applyBorder="0" applyAlignment="0" applyProtection="0"/>
    <xf numFmtId="0" fontId="140" fillId="46" borderId="0" applyNumberFormat="0" applyBorder="0" applyAlignment="0" applyProtection="0"/>
    <xf numFmtId="0" fontId="140" fillId="46" borderId="0" applyNumberFormat="0" applyBorder="0" applyAlignment="0" applyProtection="0"/>
    <xf numFmtId="0" fontId="140" fillId="46" borderId="0" applyNumberFormat="0" applyBorder="0" applyAlignment="0" applyProtection="0"/>
    <xf numFmtId="0" fontId="83" fillId="4" borderId="0" applyNumberFormat="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98" fillId="0" borderId="0" applyNumberFormat="0" applyFill="0" applyBorder="0" applyAlignment="0" applyProtection="0">
      <alignment vertical="top"/>
      <protection locked="0"/>
    </xf>
    <xf numFmtId="0" fontId="141" fillId="0" borderId="75" applyNumberFormat="0" applyFill="0" applyAlignment="0" applyProtection="0"/>
    <xf numFmtId="0" fontId="141" fillId="0" borderId="75" applyNumberFormat="0" applyFill="0" applyAlignment="0" applyProtection="0"/>
    <xf numFmtId="0" fontId="141" fillId="0" borderId="75" applyNumberFormat="0" applyFill="0" applyAlignment="0" applyProtection="0"/>
    <xf numFmtId="0" fontId="141" fillId="0" borderId="75" applyNumberFormat="0" applyFill="0" applyAlignment="0" applyProtection="0"/>
    <xf numFmtId="0" fontId="84" fillId="0" borderId="3" applyNumberFormat="0" applyFill="0" applyAlignment="0" applyProtection="0"/>
    <xf numFmtId="0" fontId="142" fillId="47" borderId="76" applyNumberFormat="0" applyAlignment="0" applyProtection="0"/>
    <xf numFmtId="0" fontId="142" fillId="47" borderId="76" applyNumberFormat="0" applyAlignment="0" applyProtection="0"/>
    <xf numFmtId="0" fontId="142" fillId="47" borderId="76" applyNumberFormat="0" applyAlignment="0" applyProtection="0"/>
    <xf numFmtId="0" fontId="142" fillId="47" borderId="76" applyNumberFormat="0" applyAlignment="0" applyProtection="0"/>
    <xf numFmtId="0" fontId="85" fillId="21" borderId="4" applyNumberFormat="0" applyAlignment="0" applyProtection="0"/>
    <xf numFmtId="0" fontId="143" fillId="0" borderId="77" applyNumberFormat="0" applyFill="0" applyAlignment="0" applyProtection="0"/>
    <xf numFmtId="0" fontId="143" fillId="0" borderId="77" applyNumberFormat="0" applyFill="0" applyAlignment="0" applyProtection="0"/>
    <xf numFmtId="0" fontId="143" fillId="0" borderId="77" applyNumberFormat="0" applyFill="0" applyAlignment="0" applyProtection="0"/>
    <xf numFmtId="0" fontId="143" fillId="0" borderId="77" applyNumberFormat="0" applyFill="0" applyAlignment="0" applyProtection="0"/>
    <xf numFmtId="0" fontId="86" fillId="0" borderId="5" applyNumberFormat="0" applyFill="0" applyAlignment="0" applyProtection="0"/>
    <xf numFmtId="0" fontId="144" fillId="0" borderId="78" applyNumberFormat="0" applyFill="0" applyAlignment="0" applyProtection="0"/>
    <xf numFmtId="0" fontId="144" fillId="0" borderId="78" applyNumberFormat="0" applyFill="0" applyAlignment="0" applyProtection="0"/>
    <xf numFmtId="0" fontId="144" fillId="0" borderId="78" applyNumberFormat="0" applyFill="0" applyAlignment="0" applyProtection="0"/>
    <xf numFmtId="0" fontId="144" fillId="0" borderId="78" applyNumberFormat="0" applyFill="0" applyAlignment="0" applyProtection="0"/>
    <xf numFmtId="0" fontId="87" fillId="0" borderId="6"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88" fillId="0" borderId="7" applyNumberFormat="0" applyFill="0" applyAlignment="0" applyProtection="0"/>
    <xf numFmtId="0" fontId="145" fillId="0" borderId="0" applyNumberFormat="0" applyFill="0" applyBorder="0" applyAlignment="0" applyProtection="0"/>
    <xf numFmtId="0" fontId="145" fillId="0" borderId="0" applyNumberFormat="0" applyFill="0" applyBorder="0" applyAlignment="0" applyProtection="0"/>
    <xf numFmtId="0" fontId="145" fillId="0" borderId="0" applyNumberFormat="0" applyFill="0" applyBorder="0" applyAlignment="0" applyProtection="0"/>
    <xf numFmtId="0" fontId="145" fillId="0" borderId="0" applyNumberFormat="0" applyFill="0" applyBorder="0" applyAlignment="0" applyProtection="0"/>
    <xf numFmtId="0" fontId="88" fillId="0" borderId="0" applyNumberFormat="0" applyFill="0" applyBorder="0" applyAlignment="0" applyProtection="0"/>
    <xf numFmtId="0" fontId="89" fillId="22" borderId="0" applyNumberFormat="0" applyBorder="0" applyAlignment="0" applyProtection="0"/>
    <xf numFmtId="0" fontId="146" fillId="48" borderId="0" applyNumberFormat="0" applyBorder="0" applyAlignment="0" applyProtection="0"/>
    <xf numFmtId="0" fontId="146" fillId="48" borderId="0" applyNumberFormat="0" applyBorder="0" applyAlignment="0" applyProtection="0"/>
    <xf numFmtId="0" fontId="146" fillId="48" borderId="0" applyNumberFormat="0" applyBorder="0" applyAlignment="0" applyProtection="0"/>
    <xf numFmtId="0" fontId="89" fillId="22" borderId="0" applyNumberFormat="0" applyBorder="0" applyAlignment="0" applyProtection="0"/>
    <xf numFmtId="0" fontId="147" fillId="0" borderId="0"/>
    <xf numFmtId="0" fontId="148" fillId="0" borderId="0"/>
    <xf numFmtId="0" fontId="136" fillId="0" borderId="0"/>
    <xf numFmtId="0" fontId="136" fillId="0" borderId="0"/>
    <xf numFmtId="0" fontId="95" fillId="0" borderId="0"/>
    <xf numFmtId="0" fontId="96" fillId="0" borderId="0"/>
    <xf numFmtId="0" fontId="97" fillId="0" borderId="0"/>
    <xf numFmtId="0" fontId="99" fillId="0" borderId="0"/>
    <xf numFmtId="0" fontId="136" fillId="0" borderId="0"/>
    <xf numFmtId="0" fontId="9" fillId="0" borderId="0"/>
    <xf numFmtId="0" fontId="1" fillId="0" borderId="0"/>
    <xf numFmtId="0" fontId="79" fillId="0" borderId="0"/>
    <xf numFmtId="0" fontId="1" fillId="0" borderId="0"/>
    <xf numFmtId="0" fontId="1" fillId="0" borderId="0"/>
    <xf numFmtId="0" fontId="9" fillId="0" borderId="0"/>
    <xf numFmtId="0" fontId="9" fillId="0" borderId="0"/>
    <xf numFmtId="0" fontId="1" fillId="0" borderId="0"/>
    <xf numFmtId="0" fontId="100" fillId="0" borderId="0"/>
    <xf numFmtId="0" fontId="21" fillId="0" borderId="0"/>
    <xf numFmtId="0" fontId="9" fillId="0" borderId="0"/>
    <xf numFmtId="0" fontId="29" fillId="0" borderId="0"/>
    <xf numFmtId="0" fontId="9" fillId="0" borderId="0"/>
    <xf numFmtId="0" fontId="96" fillId="0" borderId="0"/>
    <xf numFmtId="0" fontId="136" fillId="0" borderId="0"/>
    <xf numFmtId="0" fontId="101" fillId="0" borderId="0"/>
    <xf numFmtId="0" fontId="148" fillId="0" borderId="0"/>
    <xf numFmtId="0" fontId="9" fillId="0" borderId="0"/>
    <xf numFmtId="0" fontId="148" fillId="0" borderId="0"/>
    <xf numFmtId="0" fontId="9" fillId="0" borderId="0"/>
    <xf numFmtId="0" fontId="148" fillId="0" borderId="0"/>
    <xf numFmtId="0" fontId="96" fillId="0" borderId="0"/>
    <xf numFmtId="0" fontId="96" fillId="0" borderId="0"/>
    <xf numFmtId="0" fontId="1" fillId="0" borderId="0"/>
    <xf numFmtId="0" fontId="149" fillId="45" borderId="73" applyNumberFormat="0" applyAlignment="0" applyProtection="0"/>
    <xf numFmtId="0" fontId="149" fillId="45" borderId="73" applyNumberFormat="0" applyAlignment="0" applyProtection="0"/>
    <xf numFmtId="0" fontId="149" fillId="45" borderId="73" applyNumberFormat="0" applyAlignment="0" applyProtection="0"/>
    <xf numFmtId="0" fontId="149" fillId="45" borderId="73" applyNumberFormat="0" applyAlignment="0" applyProtection="0"/>
    <xf numFmtId="0" fontId="90" fillId="20" borderId="1" applyNumberFormat="0" applyAlignment="0" applyProtection="0"/>
    <xf numFmtId="9" fontId="9" fillId="0" borderId="0" applyFont="0" applyFill="0" applyBorder="0" applyAlignment="0" applyProtection="0"/>
    <xf numFmtId="9" fontId="9" fillId="0" borderId="0" applyFont="0" applyFill="0" applyBorder="0" applyAlignment="0" applyProtection="0"/>
    <xf numFmtId="0" fontId="9" fillId="0" borderId="8"/>
    <xf numFmtId="0" fontId="150" fillId="0" borderId="80" applyNumberFormat="0" applyFill="0" applyAlignment="0" applyProtection="0"/>
    <xf numFmtId="0" fontId="150" fillId="0" borderId="80" applyNumberFormat="0" applyFill="0" applyAlignment="0" applyProtection="0"/>
    <xf numFmtId="0" fontId="150" fillId="0" borderId="80" applyNumberFormat="0" applyFill="0" applyAlignment="0" applyProtection="0"/>
    <xf numFmtId="0" fontId="150" fillId="0" borderId="80" applyNumberFormat="0" applyFill="0" applyAlignment="0" applyProtection="0"/>
    <xf numFmtId="0" fontId="2" fillId="0" borderId="9" applyNumberFormat="0" applyFill="0" applyAlignment="0" applyProtection="0"/>
    <xf numFmtId="0" fontId="151" fillId="0" borderId="0" applyNumberFormat="0" applyFill="0" applyBorder="0" applyAlignment="0" applyProtection="0"/>
    <xf numFmtId="0" fontId="151" fillId="0" borderId="0" applyNumberFormat="0" applyFill="0" applyBorder="0" applyAlignment="0" applyProtection="0"/>
    <xf numFmtId="0" fontId="151" fillId="0" borderId="0" applyNumberFormat="0" applyFill="0" applyBorder="0" applyAlignment="0" applyProtection="0"/>
    <xf numFmtId="0" fontId="151" fillId="0" borderId="0" applyNumberFormat="0" applyFill="0" applyBorder="0" applyAlignment="0" applyProtection="0"/>
    <xf numFmtId="0" fontId="91" fillId="0" borderId="0" applyNumberFormat="0" applyFill="0" applyBorder="0" applyAlignment="0" applyProtection="0"/>
    <xf numFmtId="0" fontId="152" fillId="0" borderId="0" applyNumberFormat="0" applyFill="0" applyBorder="0" applyAlignment="0" applyProtection="0"/>
    <xf numFmtId="0" fontId="152" fillId="0" borderId="0" applyNumberFormat="0" applyFill="0" applyBorder="0" applyAlignment="0" applyProtection="0"/>
    <xf numFmtId="0" fontId="152" fillId="0" borderId="0" applyNumberFormat="0" applyFill="0" applyBorder="0" applyAlignment="0" applyProtection="0"/>
    <xf numFmtId="0" fontId="152" fillId="0" borderId="0" applyNumberFormat="0" applyFill="0" applyBorder="0" applyAlignment="0" applyProtection="0"/>
    <xf numFmtId="0" fontId="92" fillId="0" borderId="0" applyNumberFormat="0" applyFill="0" applyBorder="0" applyAlignment="0" applyProtection="0"/>
    <xf numFmtId="0" fontId="153" fillId="0" borderId="0" applyNumberFormat="0" applyFill="0" applyBorder="0" applyAlignment="0" applyProtection="0"/>
    <xf numFmtId="0" fontId="93" fillId="0" borderId="0" applyNumberFormat="0" applyFill="0" applyBorder="0" applyAlignment="0" applyProtection="0"/>
    <xf numFmtId="0" fontId="58" fillId="49" borderId="81" applyNumberFormat="0" applyFont="0" applyAlignment="0" applyProtection="0"/>
    <xf numFmtId="0" fontId="1" fillId="49" borderId="81" applyNumberFormat="0" applyFont="0" applyAlignment="0" applyProtection="0"/>
    <xf numFmtId="0" fontId="1" fillId="49" borderId="81" applyNumberFormat="0" applyFont="0" applyAlignment="0" applyProtection="0"/>
    <xf numFmtId="0" fontId="1" fillId="49" borderId="81" applyNumberFormat="0" applyFont="0" applyAlignment="0" applyProtection="0"/>
    <xf numFmtId="0" fontId="9" fillId="23" borderId="10" applyNumberFormat="0" applyFont="0" applyAlignment="0" applyProtection="0"/>
    <xf numFmtId="44" fontId="9" fillId="0" borderId="0" applyFont="0" applyFill="0" applyBorder="0" applyAlignment="0" applyProtection="0"/>
    <xf numFmtId="0" fontId="94" fillId="3" borderId="0" applyNumberFormat="0" applyBorder="0" applyAlignment="0" applyProtection="0"/>
    <xf numFmtId="0" fontId="154" fillId="50" borderId="0" applyNumberFormat="0" applyBorder="0" applyAlignment="0" applyProtection="0"/>
    <xf numFmtId="0" fontId="154" fillId="50" borderId="0" applyNumberFormat="0" applyBorder="0" applyAlignment="0" applyProtection="0"/>
    <xf numFmtId="0" fontId="154" fillId="50" borderId="0" applyNumberFormat="0" applyBorder="0" applyAlignment="0" applyProtection="0"/>
    <xf numFmtId="0" fontId="94" fillId="3" borderId="0" applyNumberFormat="0" applyBorder="0" applyAlignment="0" applyProtection="0"/>
    <xf numFmtId="43" fontId="136" fillId="0" borderId="0" applyFont="0" applyFill="0" applyBorder="0" applyAlignment="0" applyProtection="0"/>
  </cellStyleXfs>
  <cellXfs count="2509">
    <xf numFmtId="0" fontId="0" fillId="0" borderId="0" xfId="0"/>
    <xf numFmtId="0" fontId="5" fillId="0" borderId="0" xfId="0" applyFont="1" applyAlignment="1">
      <alignment vertical="center" wrapText="1"/>
    </xf>
    <xf numFmtId="0" fontId="5" fillId="0" borderId="0" xfId="0" applyFont="1" applyAlignment="1">
      <alignment vertical="center"/>
    </xf>
    <xf numFmtId="0" fontId="10" fillId="0" borderId="0" xfId="0" applyFont="1" applyAlignment="1">
      <alignment horizontal="left" vertical="center"/>
    </xf>
    <xf numFmtId="0" fontId="11" fillId="0" borderId="0" xfId="0" applyFont="1"/>
    <xf numFmtId="0" fontId="11" fillId="0" borderId="0" xfId="0" applyFont="1" applyBorder="1"/>
    <xf numFmtId="0" fontId="13" fillId="0" borderId="0" xfId="0" applyFont="1" applyAlignment="1">
      <alignment horizontal="left" vertical="center"/>
    </xf>
    <xf numFmtId="0" fontId="13" fillId="0" borderId="0" xfId="0" applyFont="1" applyAlignment="1">
      <alignment vertical="center"/>
    </xf>
    <xf numFmtId="0" fontId="4" fillId="0" borderId="0" xfId="162" applyFont="1" applyAlignment="1" applyProtection="1">
      <alignment horizontal="left" vertical="center"/>
    </xf>
    <xf numFmtId="0" fontId="11" fillId="0" borderId="0" xfId="0" applyFont="1" applyAlignment="1">
      <alignment vertical="center"/>
    </xf>
    <xf numFmtId="0" fontId="17" fillId="0" borderId="0" xfId="0" applyFont="1"/>
    <xf numFmtId="0" fontId="12" fillId="0" borderId="0" xfId="0" applyFont="1" applyAlignment="1">
      <alignment horizontal="left" vertical="center"/>
    </xf>
    <xf numFmtId="0" fontId="0" fillId="0" borderId="0" xfId="0" applyAlignment="1">
      <alignment vertical="center"/>
    </xf>
    <xf numFmtId="0" fontId="60" fillId="0" borderId="0" xfId="0" applyFont="1"/>
    <xf numFmtId="0" fontId="0" fillId="0" borderId="0" xfId="0" applyBorder="1" applyAlignment="1">
      <alignment wrapText="1"/>
    </xf>
    <xf numFmtId="164" fontId="0" fillId="0" borderId="0" xfId="0" applyNumberFormat="1"/>
    <xf numFmtId="0" fontId="22" fillId="0" borderId="0" xfId="220" applyFont="1"/>
    <xf numFmtId="0" fontId="22" fillId="0" borderId="0" xfId="220" applyFont="1" applyBorder="1"/>
    <xf numFmtId="0" fontId="17" fillId="0" borderId="0" xfId="0" applyFont="1" applyAlignment="1">
      <alignment vertical="center"/>
    </xf>
    <xf numFmtId="0" fontId="12" fillId="0" borderId="0" xfId="0" applyFont="1" applyAlignment="1">
      <alignment vertical="center"/>
    </xf>
    <xf numFmtId="0" fontId="0" fillId="0" borderId="0" xfId="0" applyBorder="1"/>
    <xf numFmtId="0" fontId="9" fillId="0" borderId="0" xfId="220" applyFont="1"/>
    <xf numFmtId="0" fontId="61" fillId="0" borderId="0" xfId="0" applyFont="1"/>
    <xf numFmtId="0" fontId="9" fillId="0" borderId="0" xfId="222" applyFont="1"/>
    <xf numFmtId="0" fontId="22" fillId="0" borderId="0" xfId="220" applyFont="1" applyAlignment="1"/>
    <xf numFmtId="0" fontId="20" fillId="0" borderId="0" xfId="0" applyFont="1" applyAlignment="1">
      <alignment horizontal="left" vertical="center"/>
    </xf>
    <xf numFmtId="0" fontId="0" fillId="0" borderId="0" xfId="0" applyBorder="1" applyAlignment="1">
      <alignment horizontal="right" wrapText="1"/>
    </xf>
    <xf numFmtId="0" fontId="22" fillId="0" borderId="0" xfId="220" applyFont="1" applyFill="1"/>
    <xf numFmtId="0" fontId="32" fillId="0" borderId="0" xfId="0" applyFont="1"/>
    <xf numFmtId="0" fontId="0" fillId="0" borderId="0" xfId="0" applyFont="1"/>
    <xf numFmtId="0" fontId="2" fillId="0" borderId="0" xfId="0" applyFont="1"/>
    <xf numFmtId="0" fontId="9" fillId="0" borderId="0" xfId="220" applyFont="1" applyBorder="1"/>
    <xf numFmtId="0" fontId="9" fillId="0" borderId="11" xfId="220" applyFont="1" applyBorder="1"/>
    <xf numFmtId="0" fontId="9" fillId="0" borderId="0" xfId="220" applyFont="1" applyFill="1"/>
    <xf numFmtId="0" fontId="37" fillId="0" borderId="0" xfId="220" applyFont="1"/>
    <xf numFmtId="0" fontId="64" fillId="0" borderId="0" xfId="0" applyFont="1"/>
    <xf numFmtId="0" fontId="34" fillId="0" borderId="0" xfId="220" applyFont="1"/>
    <xf numFmtId="0" fontId="5" fillId="0" borderId="12" xfId="220" applyFont="1" applyFill="1" applyBorder="1" applyAlignment="1">
      <alignment horizontal="center" vertical="center" wrapText="1"/>
    </xf>
    <xf numFmtId="0" fontId="5" fillId="0" borderId="13" xfId="220" applyFont="1" applyFill="1" applyBorder="1" applyAlignment="1">
      <alignment horizontal="center" vertical="center" wrapText="1"/>
    </xf>
    <xf numFmtId="0" fontId="5" fillId="0" borderId="14" xfId="220" applyFont="1" applyFill="1" applyBorder="1" applyAlignment="1">
      <alignment horizontal="center" vertical="center" wrapText="1"/>
    </xf>
    <xf numFmtId="0" fontId="7" fillId="0" borderId="0" xfId="162" applyFont="1" applyAlignment="1" applyProtection="1">
      <alignment horizontal="left" vertical="center"/>
    </xf>
    <xf numFmtId="0" fontId="5" fillId="0" borderId="11" xfId="220" applyFont="1" applyFill="1" applyBorder="1"/>
    <xf numFmtId="0" fontId="5" fillId="0" borderId="0" xfId="220" applyFont="1" applyFill="1" applyBorder="1"/>
    <xf numFmtId="0" fontId="5" fillId="0" borderId="15" xfId="220" applyFont="1" applyFill="1" applyBorder="1" applyAlignment="1">
      <alignment horizontal="left" vertical="center"/>
    </xf>
    <xf numFmtId="0" fontId="5" fillId="0" borderId="11" xfId="220" applyFont="1" applyFill="1" applyBorder="1" applyAlignment="1">
      <alignment horizontal="centerContinuous" vertical="center"/>
    </xf>
    <xf numFmtId="0" fontId="5" fillId="0" borderId="16" xfId="220" applyFont="1" applyFill="1" applyBorder="1" applyAlignment="1">
      <alignment horizontal="centerContinuous" vertical="center"/>
    </xf>
    <xf numFmtId="0" fontId="5" fillId="0" borderId="11" xfId="220" applyFont="1" applyFill="1" applyBorder="1" applyAlignment="1">
      <alignment horizontal="left" vertical="center"/>
    </xf>
    <xf numFmtId="0" fontId="5" fillId="0" borderId="16" xfId="220" applyFont="1" applyFill="1" applyBorder="1" applyAlignment="1">
      <alignment horizontal="left" vertical="center"/>
    </xf>
    <xf numFmtId="0" fontId="5" fillId="0" borderId="17" xfId="220" applyFont="1" applyFill="1" applyBorder="1"/>
    <xf numFmtId="0" fontId="47" fillId="0" borderId="0" xfId="0" applyFont="1" applyAlignment="1">
      <alignment horizontal="left" vertical="center"/>
    </xf>
    <xf numFmtId="0" fontId="21" fillId="0" borderId="0" xfId="220" applyFont="1"/>
    <xf numFmtId="0" fontId="6" fillId="0" borderId="0" xfId="162" applyFont="1" applyAlignment="1" applyProtection="1">
      <alignment horizontal="left" vertical="center"/>
    </xf>
    <xf numFmtId="0" fontId="5" fillId="0" borderId="15" xfId="220" applyFont="1" applyFill="1" applyBorder="1" applyAlignment="1">
      <alignment horizontal="center" vertical="center" wrapText="1"/>
    </xf>
    <xf numFmtId="164" fontId="65" fillId="0" borderId="0" xfId="0" applyNumberFormat="1" applyFont="1" applyBorder="1" applyAlignment="1">
      <alignment horizontal="right" wrapText="1"/>
    </xf>
    <xf numFmtId="164" fontId="62" fillId="0" borderId="0" xfId="0" applyNumberFormat="1" applyFont="1" applyBorder="1" applyAlignment="1">
      <alignment wrapText="1"/>
    </xf>
    <xf numFmtId="0" fontId="5" fillId="0" borderId="18" xfId="220" applyFont="1" applyFill="1" applyBorder="1"/>
    <xf numFmtId="0" fontId="5" fillId="0" borderId="16" xfId="220" applyFont="1" applyFill="1" applyBorder="1"/>
    <xf numFmtId="0" fontId="5" fillId="0" borderId="19" xfId="220" applyFont="1" applyFill="1" applyBorder="1" applyAlignment="1">
      <alignment horizontal="center" vertical="center" wrapText="1"/>
    </xf>
    <xf numFmtId="0" fontId="5" fillId="0" borderId="0" xfId="220" applyFont="1" applyFill="1" applyBorder="1" applyAlignment="1">
      <alignment horizontal="center" vertical="center" wrapText="1"/>
    </xf>
    <xf numFmtId="0" fontId="30" fillId="0" borderId="0" xfId="0" applyFont="1" applyBorder="1" applyAlignment="1">
      <alignment horizontal="left" vertical="center"/>
    </xf>
    <xf numFmtId="0" fontId="51" fillId="0" borderId="0" xfId="0" applyFont="1" applyAlignment="1">
      <alignment vertical="center"/>
    </xf>
    <xf numFmtId="0" fontId="66" fillId="0" borderId="0" xfId="0" applyFont="1"/>
    <xf numFmtId="0" fontId="14" fillId="0" borderId="0" xfId="220" applyFont="1" applyAlignment="1"/>
    <xf numFmtId="0" fontId="14" fillId="0" borderId="0" xfId="220" applyFont="1" applyAlignment="1">
      <alignment vertical="center"/>
    </xf>
    <xf numFmtId="164" fontId="27" fillId="0" borderId="0" xfId="0" applyNumberFormat="1" applyFont="1" applyBorder="1" applyAlignment="1">
      <alignment vertical="center"/>
    </xf>
    <xf numFmtId="0" fontId="19" fillId="0" borderId="0" xfId="0" applyFont="1" applyAlignment="1">
      <alignment horizontal="left" vertical="center"/>
    </xf>
    <xf numFmtId="0" fontId="27" fillId="0" borderId="0" xfId="0" applyFont="1"/>
    <xf numFmtId="0" fontId="8" fillId="24" borderId="0" xfId="0" applyFont="1" applyFill="1" applyBorder="1" applyAlignment="1"/>
    <xf numFmtId="0" fontId="5" fillId="24" borderId="0" xfId="0" applyFont="1" applyFill="1" applyBorder="1" applyAlignment="1"/>
    <xf numFmtId="0" fontId="40" fillId="24" borderId="0" xfId="0" applyFont="1" applyFill="1" applyBorder="1" applyAlignment="1"/>
    <xf numFmtId="0" fontId="40" fillId="24" borderId="0" xfId="0" applyFont="1" applyFill="1" applyBorder="1" applyAlignment="1">
      <alignment horizontal="left"/>
    </xf>
    <xf numFmtId="0" fontId="5" fillId="24" borderId="0" xfId="0" applyFont="1" applyFill="1" applyBorder="1" applyAlignment="1">
      <alignment horizontal="left"/>
    </xf>
    <xf numFmtId="0" fontId="8" fillId="24" borderId="20" xfId="0" applyFont="1" applyFill="1" applyBorder="1" applyAlignment="1"/>
    <xf numFmtId="0" fontId="5" fillId="24" borderId="20" xfId="0" applyFont="1" applyFill="1" applyBorder="1" applyAlignment="1"/>
    <xf numFmtId="0" fontId="52" fillId="24" borderId="20" xfId="0" applyFont="1" applyFill="1" applyBorder="1" applyAlignment="1">
      <alignment horizontal="left"/>
    </xf>
    <xf numFmtId="0" fontId="42" fillId="0" borderId="0" xfId="0" applyFont="1" applyBorder="1" applyAlignment="1">
      <alignment horizontal="center" vertical="center" wrapText="1"/>
    </xf>
    <xf numFmtId="164" fontId="63" fillId="0" borderId="0" xfId="0" applyNumberFormat="1" applyFont="1" applyBorder="1"/>
    <xf numFmtId="164" fontId="62" fillId="0" borderId="0" xfId="0" applyNumberFormat="1" applyFont="1" applyBorder="1"/>
    <xf numFmtId="0" fontId="37" fillId="0" borderId="0" xfId="0" applyFont="1" applyAlignment="1">
      <alignment horizontal="left" vertical="center" wrapText="1"/>
    </xf>
    <xf numFmtId="0" fontId="25" fillId="0" borderId="0" xfId="0" applyFont="1"/>
    <xf numFmtId="0" fontId="8" fillId="0" borderId="0" xfId="220" applyFont="1" applyFill="1" applyBorder="1" applyAlignment="1">
      <alignment horizontal="right"/>
    </xf>
    <xf numFmtId="0" fontId="5" fillId="0" borderId="0" xfId="220" applyFont="1" applyFill="1" applyBorder="1" applyAlignment="1">
      <alignment horizontal="left" vertical="center"/>
    </xf>
    <xf numFmtId="0" fontId="5" fillId="0" borderId="0" xfId="220" applyFont="1" applyFill="1" applyBorder="1" applyAlignment="1">
      <alignment horizontal="right" vertical="center"/>
    </xf>
    <xf numFmtId="0" fontId="24" fillId="0" borderId="0" xfId="0" applyFont="1" applyAlignment="1">
      <alignment horizontal="left" vertical="center"/>
    </xf>
    <xf numFmtId="0" fontId="26" fillId="0" borderId="0" xfId="0" applyFont="1" applyAlignment="1">
      <alignment horizontal="left" vertical="center" wrapText="1"/>
    </xf>
    <xf numFmtId="0" fontId="14" fillId="0" borderId="0" xfId="220" applyFont="1"/>
    <xf numFmtId="0" fontId="14" fillId="0" borderId="0" xfId="220" applyFont="1" applyAlignment="1">
      <alignment horizontal="left"/>
    </xf>
    <xf numFmtId="0" fontId="11" fillId="0" borderId="0" xfId="0" applyFont="1" applyAlignment="1">
      <alignment vertical="top"/>
    </xf>
    <xf numFmtId="0" fontId="22" fillId="0" borderId="0" xfId="220" applyFont="1" applyAlignment="1">
      <alignment horizontal="justify"/>
    </xf>
    <xf numFmtId="0" fontId="6" fillId="0" borderId="0" xfId="162" applyFont="1" applyAlignment="1" applyProtection="1">
      <alignment vertical="center"/>
    </xf>
    <xf numFmtId="0" fontId="62" fillId="0" borderId="0" xfId="0" applyFont="1"/>
    <xf numFmtId="0" fontId="27" fillId="0" borderId="0" xfId="0" applyFont="1" applyAlignment="1">
      <alignment horizontal="left" vertical="center"/>
    </xf>
    <xf numFmtId="0" fontId="27" fillId="0" borderId="0" xfId="0" applyFont="1" applyAlignment="1">
      <alignment vertical="center"/>
    </xf>
    <xf numFmtId="0" fontId="27" fillId="0" borderId="0" xfId="0" applyFont="1" applyAlignment="1">
      <alignment vertical="center" wrapText="1"/>
    </xf>
    <xf numFmtId="0" fontId="56" fillId="0" borderId="0" xfId="162" applyFont="1" applyAlignment="1" applyProtection="1">
      <alignment wrapText="1"/>
    </xf>
    <xf numFmtId="0" fontId="56" fillId="0" borderId="0" xfId="162" applyFont="1" applyAlignment="1" applyProtection="1">
      <alignment vertical="center" wrapText="1"/>
    </xf>
    <xf numFmtId="0" fontId="68" fillId="0" borderId="0" xfId="0" applyFont="1"/>
    <xf numFmtId="0" fontId="3" fillId="0" borderId="0" xfId="162" applyAlignment="1" applyProtection="1">
      <alignment horizontal="left" vertical="center"/>
    </xf>
    <xf numFmtId="0" fontId="56" fillId="0" borderId="0" xfId="162" applyFont="1" applyFill="1" applyAlignment="1" applyProtection="1">
      <alignment vertical="center" wrapText="1"/>
    </xf>
    <xf numFmtId="0" fontId="55" fillId="0" borderId="0" xfId="162" applyFont="1" applyBorder="1" applyAlignment="1" applyProtection="1">
      <alignment horizontal="left" vertical="center"/>
    </xf>
    <xf numFmtId="0" fontId="5" fillId="0" borderId="8" xfId="220" applyFont="1" applyBorder="1"/>
    <xf numFmtId="0" fontId="5" fillId="0" borderId="8" xfId="220" applyFont="1" applyFill="1" applyBorder="1"/>
    <xf numFmtId="164" fontId="5" fillId="0" borderId="8" xfId="220" applyNumberFormat="1" applyFont="1" applyBorder="1"/>
    <xf numFmtId="164" fontId="8" fillId="0" borderId="8" xfId="220" applyNumberFormat="1" applyFont="1" applyFill="1" applyBorder="1" applyAlignment="1">
      <alignment horizontal="right"/>
    </xf>
    <xf numFmtId="164" fontId="8" fillId="0" borderId="21" xfId="220" applyNumberFormat="1" applyFont="1" applyFill="1" applyBorder="1" applyAlignment="1">
      <alignment horizontal="right"/>
    </xf>
    <xf numFmtId="164" fontId="5" fillId="0" borderId="21" xfId="220" applyNumberFormat="1" applyFont="1" applyFill="1" applyBorder="1" applyAlignment="1">
      <alignment horizontal="left"/>
    </xf>
    <xf numFmtId="0" fontId="5" fillId="0" borderId="21" xfId="220" applyFont="1" applyFill="1" applyBorder="1"/>
    <xf numFmtId="0" fontId="5" fillId="0" borderId="21" xfId="220" applyFont="1" applyFill="1" applyBorder="1" applyAlignment="1">
      <alignment horizontal="left"/>
    </xf>
    <xf numFmtId="0" fontId="8" fillId="0" borderId="21" xfId="220" applyFont="1" applyFill="1" applyBorder="1" applyAlignment="1">
      <alignment horizontal="right"/>
    </xf>
    <xf numFmtId="0" fontId="5" fillId="0" borderId="8" xfId="220" applyFont="1" applyFill="1" applyBorder="1" applyAlignment="1">
      <alignment horizontal="left"/>
    </xf>
    <xf numFmtId="0" fontId="5" fillId="0" borderId="13" xfId="220" applyFont="1" applyBorder="1" applyAlignment="1">
      <alignment horizontal="center" vertical="center" wrapText="1"/>
    </xf>
    <xf numFmtId="0" fontId="9" fillId="0" borderId="0" xfId="220" applyFont="1" applyAlignment="1">
      <alignment horizontal="left" indent="5"/>
    </xf>
    <xf numFmtId="0" fontId="42" fillId="0" borderId="8" xfId="0" applyFont="1" applyBorder="1" applyAlignment="1">
      <alignment vertical="center" wrapText="1"/>
    </xf>
    <xf numFmtId="0" fontId="9" fillId="0" borderId="11" xfId="220" applyFont="1" applyFill="1" applyBorder="1"/>
    <xf numFmtId="0" fontId="42" fillId="0" borderId="22" xfId="0" applyFont="1" applyBorder="1" applyAlignment="1">
      <alignment vertical="center" wrapText="1"/>
    </xf>
    <xf numFmtId="0" fontId="5" fillId="0" borderId="17" xfId="220" applyFont="1" applyFill="1" applyBorder="1" applyAlignment="1">
      <alignment vertical="center" wrapText="1"/>
    </xf>
    <xf numFmtId="0" fontId="5" fillId="0" borderId="0" xfId="220" applyFont="1"/>
    <xf numFmtId="0" fontId="36" fillId="0" borderId="11" xfId="220" applyFont="1" applyFill="1" applyBorder="1" applyAlignment="1">
      <alignment horizontal="centerContinuous"/>
    </xf>
    <xf numFmtId="0" fontId="36" fillId="0" borderId="12" xfId="220" applyFont="1" applyFill="1" applyBorder="1" applyAlignment="1">
      <alignment horizontal="center" vertical="center" wrapText="1"/>
    </xf>
    <xf numFmtId="0" fontId="36" fillId="0" borderId="13" xfId="220" applyFont="1" applyFill="1" applyBorder="1" applyAlignment="1">
      <alignment horizontal="center" vertical="center" wrapText="1"/>
    </xf>
    <xf numFmtId="0" fontId="13" fillId="0" borderId="0" xfId="0" applyFont="1" applyAlignment="1"/>
    <xf numFmtId="0" fontId="26" fillId="0" borderId="0" xfId="0" applyFont="1"/>
    <xf numFmtId="0" fontId="9" fillId="0" borderId="0" xfId="220" applyFont="1" applyAlignment="1"/>
    <xf numFmtId="0" fontId="17" fillId="0" borderId="0" xfId="0" applyFont="1" applyAlignment="1"/>
    <xf numFmtId="0" fontId="36" fillId="0" borderId="0" xfId="0" applyFont="1" applyAlignment="1">
      <alignment horizontal="left" wrapText="1"/>
    </xf>
    <xf numFmtId="0" fontId="0" fillId="0" borderId="0" xfId="0" applyAlignment="1"/>
    <xf numFmtId="0" fontId="0" fillId="0" borderId="0" xfId="0" applyBorder="1" applyAlignment="1"/>
    <xf numFmtId="0" fontId="11" fillId="0" borderId="0" xfId="0" applyFont="1" applyAlignment="1"/>
    <xf numFmtId="164" fontId="17" fillId="0" borderId="0" xfId="0" applyNumberFormat="1" applyFont="1" applyAlignment="1"/>
    <xf numFmtId="1" fontId="5" fillId="0" borderId="0" xfId="0" applyNumberFormat="1" applyFont="1" applyAlignment="1">
      <alignment horizontal="right" indent="1"/>
    </xf>
    <xf numFmtId="0" fontId="5" fillId="25" borderId="11" xfId="220" applyFont="1" applyFill="1" applyBorder="1" applyAlignment="1">
      <alignment horizontal="center" vertical="center" wrapText="1"/>
    </xf>
    <xf numFmtId="1" fontId="5" fillId="0" borderId="21" xfId="0" applyNumberFormat="1" applyFont="1" applyBorder="1" applyAlignment="1">
      <alignment horizontal="right" indent="1"/>
    </xf>
    <xf numFmtId="164" fontId="11" fillId="0" borderId="0" xfId="0" applyNumberFormat="1" applyFont="1" applyAlignment="1"/>
    <xf numFmtId="0" fontId="60" fillId="0" borderId="0" xfId="0" applyFont="1" applyAlignment="1"/>
    <xf numFmtId="164" fontId="60" fillId="0" borderId="0" xfId="0" applyNumberFormat="1" applyFont="1" applyAlignment="1"/>
    <xf numFmtId="164" fontId="0" fillId="0" borderId="0" xfId="0" applyNumberFormat="1" applyAlignment="1"/>
    <xf numFmtId="0" fontId="69" fillId="0" borderId="0" xfId="0" applyFont="1" applyAlignment="1"/>
    <xf numFmtId="164" fontId="69" fillId="0" borderId="0" xfId="0" applyNumberFormat="1" applyFont="1" applyAlignment="1"/>
    <xf numFmtId="164" fontId="5" fillId="0" borderId="21" xfId="220" applyNumberFormat="1" applyFont="1" applyFill="1" applyBorder="1" applyAlignment="1"/>
    <xf numFmtId="0" fontId="22" fillId="0" borderId="0" xfId="220" applyFont="1" applyFill="1" applyAlignment="1"/>
    <xf numFmtId="0" fontId="9" fillId="0" borderId="0" xfId="220" applyFont="1" applyFill="1" applyAlignment="1"/>
    <xf numFmtId="164" fontId="41" fillId="0" borderId="21" xfId="220" applyNumberFormat="1" applyFont="1" applyFill="1" applyBorder="1" applyAlignment="1"/>
    <xf numFmtId="164" fontId="5" fillId="0" borderId="21" xfId="220" applyNumberFormat="1" applyFont="1" applyFill="1" applyBorder="1" applyAlignment="1">
      <alignment horizontal="right" indent="1"/>
    </xf>
    <xf numFmtId="164" fontId="5" fillId="0" borderId="23" xfId="220" applyNumberFormat="1" applyFont="1" applyFill="1" applyBorder="1" applyAlignment="1">
      <alignment horizontal="right" indent="1"/>
    </xf>
    <xf numFmtId="164" fontId="22" fillId="0" borderId="0" xfId="220" applyNumberFormat="1" applyFont="1" applyFill="1" applyAlignment="1"/>
    <xf numFmtId="0" fontId="5" fillId="0" borderId="21" xfId="220" applyFont="1" applyFill="1" applyBorder="1" applyAlignment="1"/>
    <xf numFmtId="164" fontId="8" fillId="0" borderId="21" xfId="220" applyNumberFormat="1" applyFont="1" applyFill="1" applyBorder="1" applyAlignment="1">
      <alignment horizontal="right" indent="1"/>
    </xf>
    <xf numFmtId="164" fontId="8" fillId="0" borderId="23" xfId="220" applyNumberFormat="1" applyFont="1" applyFill="1" applyBorder="1" applyAlignment="1">
      <alignment horizontal="right" indent="1"/>
    </xf>
    <xf numFmtId="164" fontId="8" fillId="0" borderId="21" xfId="220" applyNumberFormat="1" applyFont="1" applyBorder="1" applyAlignment="1">
      <alignment horizontal="right" indent="1"/>
    </xf>
    <xf numFmtId="164" fontId="8" fillId="0" borderId="23" xfId="220" applyNumberFormat="1" applyFont="1" applyBorder="1" applyAlignment="1">
      <alignment horizontal="right" indent="1"/>
    </xf>
    <xf numFmtId="2" fontId="5" fillId="0" borderId="21" xfId="0" applyNumberFormat="1" applyFont="1" applyBorder="1" applyAlignment="1">
      <alignment horizontal="right" indent="1"/>
    </xf>
    <xf numFmtId="2" fontId="5" fillId="0" borderId="23" xfId="0" applyNumberFormat="1" applyFont="1" applyBorder="1" applyAlignment="1">
      <alignment horizontal="right" indent="1"/>
    </xf>
    <xf numFmtId="164" fontId="8" fillId="0" borderId="21" xfId="0" applyNumberFormat="1" applyFont="1" applyBorder="1" applyAlignment="1">
      <alignment horizontal="right" indent="1"/>
    </xf>
    <xf numFmtId="164" fontId="8" fillId="0" borderId="23" xfId="0" applyNumberFormat="1" applyFont="1" applyBorder="1" applyAlignment="1">
      <alignment horizontal="right" indent="1"/>
    </xf>
    <xf numFmtId="0" fontId="9" fillId="25" borderId="0" xfId="220" applyFont="1" applyFill="1" applyAlignment="1">
      <alignment horizontal="left" indent="5"/>
    </xf>
    <xf numFmtId="0" fontId="32" fillId="0" borderId="0" xfId="0" applyFont="1" applyAlignment="1"/>
    <xf numFmtId="165" fontId="5" fillId="0" borderId="21" xfId="220" applyNumberFormat="1" applyFont="1" applyFill="1" applyBorder="1" applyAlignment="1">
      <alignment horizontal="right" indent="1"/>
    </xf>
    <xf numFmtId="165" fontId="5" fillId="0" borderId="23" xfId="220" applyNumberFormat="1" applyFont="1" applyFill="1" applyBorder="1" applyAlignment="1">
      <alignment horizontal="right" indent="1"/>
    </xf>
    <xf numFmtId="0" fontId="5" fillId="0" borderId="21" xfId="220" applyFont="1" applyFill="1" applyBorder="1" applyAlignment="1">
      <alignment horizontal="right" indent="1"/>
    </xf>
    <xf numFmtId="0" fontId="8" fillId="0" borderId="23" xfId="220" applyFont="1" applyFill="1" applyBorder="1" applyAlignment="1">
      <alignment horizontal="right"/>
    </xf>
    <xf numFmtId="164" fontId="5" fillId="0" borderId="21" xfId="220" quotePrefix="1" applyNumberFormat="1" applyFont="1" applyFill="1" applyBorder="1" applyAlignment="1">
      <alignment horizontal="right" indent="1"/>
    </xf>
    <xf numFmtId="0" fontId="5" fillId="0" borderId="21" xfId="220" applyNumberFormat="1" applyFont="1" applyFill="1" applyBorder="1" applyAlignment="1">
      <alignment horizontal="right" indent="1"/>
    </xf>
    <xf numFmtId="0" fontId="5" fillId="0" borderId="23" xfId="220" applyNumberFormat="1" applyFont="1" applyFill="1" applyBorder="1" applyAlignment="1">
      <alignment horizontal="right" indent="1"/>
    </xf>
    <xf numFmtId="164" fontId="41" fillId="0" borderId="21" xfId="220" applyNumberFormat="1" applyFont="1" applyFill="1" applyBorder="1" applyAlignment="1">
      <alignment horizontal="right" indent="1"/>
    </xf>
    <xf numFmtId="164" fontId="27" fillId="0" borderId="21" xfId="0" applyNumberFormat="1" applyFont="1" applyBorder="1" applyAlignment="1">
      <alignment horizontal="right" indent="1"/>
    </xf>
    <xf numFmtId="164" fontId="27" fillId="0" borderId="0" xfId="0" applyNumberFormat="1" applyFont="1" applyBorder="1" applyAlignment="1">
      <alignment horizontal="right" indent="1"/>
    </xf>
    <xf numFmtId="164" fontId="27" fillId="0" borderId="23" xfId="0" applyNumberFormat="1" applyFont="1" applyBorder="1" applyAlignment="1">
      <alignment horizontal="right" indent="1"/>
    </xf>
    <xf numFmtId="164" fontId="42" fillId="0" borderId="0" xfId="0" applyNumberFormat="1" applyFont="1" applyBorder="1" applyAlignment="1">
      <alignment horizontal="right" wrapText="1" indent="1"/>
    </xf>
    <xf numFmtId="164" fontId="5" fillId="0" borderId="21" xfId="0" applyNumberFormat="1" applyFont="1" applyBorder="1" applyAlignment="1">
      <alignment horizontal="right" indent="1"/>
    </xf>
    <xf numFmtId="164" fontId="5" fillId="0" borderId="0" xfId="0" applyNumberFormat="1" applyFont="1" applyBorder="1" applyAlignment="1">
      <alignment horizontal="right" indent="1"/>
    </xf>
    <xf numFmtId="165" fontId="8" fillId="0" borderId="21" xfId="220" applyNumberFormat="1" applyFont="1" applyFill="1" applyBorder="1" applyAlignment="1">
      <alignment horizontal="right" indent="1"/>
    </xf>
    <xf numFmtId="165" fontId="8" fillId="0" borderId="23" xfId="220" applyNumberFormat="1" applyFont="1" applyFill="1" applyBorder="1" applyAlignment="1">
      <alignment horizontal="right" indent="1"/>
    </xf>
    <xf numFmtId="0" fontId="5" fillId="0" borderId="21" xfId="0" applyFont="1" applyBorder="1" applyAlignment="1">
      <alignment horizontal="right" indent="1"/>
    </xf>
    <xf numFmtId="0" fontId="5" fillId="0" borderId="23" xfId="0" applyFont="1" applyBorder="1" applyAlignment="1">
      <alignment horizontal="right" indent="1"/>
    </xf>
    <xf numFmtId="0" fontId="5" fillId="0" borderId="23" xfId="220" applyFont="1" applyFill="1" applyBorder="1" applyAlignment="1"/>
    <xf numFmtId="0" fontId="5" fillId="0" borderId="11" xfId="220" applyFont="1" applyFill="1" applyBorder="1" applyAlignment="1">
      <alignment horizontal="center" vertical="center" wrapText="1"/>
    </xf>
    <xf numFmtId="0" fontId="5" fillId="0" borderId="18" xfId="220" applyFont="1" applyFill="1" applyBorder="1" applyAlignment="1">
      <alignment horizontal="center" vertical="center"/>
    </xf>
    <xf numFmtId="0" fontId="67" fillId="0" borderId="0" xfId="0" applyFont="1" applyAlignment="1"/>
    <xf numFmtId="0" fontId="75" fillId="0" borderId="0" xfId="0" applyFont="1" applyAlignment="1"/>
    <xf numFmtId="0" fontId="5" fillId="0" borderId="23" xfId="220" applyFont="1" applyFill="1" applyBorder="1"/>
    <xf numFmtId="0" fontId="11" fillId="0" borderId="0" xfId="0" applyFont="1" applyBorder="1" applyAlignment="1"/>
    <xf numFmtId="0" fontId="5" fillId="0" borderId="18" xfId="220" applyFont="1" applyFill="1" applyBorder="1" applyAlignment="1">
      <alignment horizontal="center" wrapText="1"/>
    </xf>
    <xf numFmtId="2" fontId="27" fillId="0" borderId="21" xfId="0" applyNumberFormat="1" applyFont="1" applyBorder="1" applyAlignment="1">
      <alignment horizontal="right" indent="1"/>
    </xf>
    <xf numFmtId="164" fontId="53" fillId="0" borderId="21" xfId="0" applyNumberFormat="1" applyFont="1" applyBorder="1" applyAlignment="1">
      <alignment horizontal="right" indent="1"/>
    </xf>
    <xf numFmtId="164" fontId="8" fillId="0" borderId="24" xfId="0" applyNumberFormat="1" applyFont="1" applyBorder="1" applyAlignment="1">
      <alignment horizontal="right" indent="1"/>
    </xf>
    <xf numFmtId="1" fontId="5" fillId="0" borderId="24" xfId="0" applyNumberFormat="1" applyFont="1" applyBorder="1" applyAlignment="1">
      <alignment horizontal="right" indent="1"/>
    </xf>
    <xf numFmtId="1" fontId="5" fillId="0" borderId="25" xfId="0" applyNumberFormat="1" applyFont="1" applyBorder="1" applyAlignment="1">
      <alignment horizontal="right" indent="1"/>
    </xf>
    <xf numFmtId="164" fontId="5" fillId="0" borderId="21" xfId="0" applyNumberFormat="1" applyFont="1" applyBorder="1" applyAlignment="1">
      <alignment horizontal="right" wrapText="1" indent="1"/>
    </xf>
    <xf numFmtId="0" fontId="8" fillId="0" borderId="21" xfId="0" applyFont="1" applyBorder="1" applyAlignment="1">
      <alignment horizontal="right" indent="1"/>
    </xf>
    <xf numFmtId="164" fontId="8" fillId="0" borderId="21" xfId="0" applyNumberFormat="1" applyFont="1" applyBorder="1" applyAlignment="1">
      <alignment horizontal="right" wrapText="1" indent="1"/>
    </xf>
    <xf numFmtId="0" fontId="8" fillId="0" borderId="24" xfId="0" applyFont="1" applyBorder="1" applyAlignment="1">
      <alignment horizontal="right" indent="1"/>
    </xf>
    <xf numFmtId="0" fontId="5" fillId="0" borderId="24" xfId="0" applyFont="1" applyBorder="1" applyAlignment="1">
      <alignment horizontal="right" indent="1"/>
    </xf>
    <xf numFmtId="164" fontId="5" fillId="0" borderId="24" xfId="0" applyNumberFormat="1" applyFont="1" applyBorder="1" applyAlignment="1">
      <alignment horizontal="right" indent="1"/>
    </xf>
    <xf numFmtId="0" fontId="5" fillId="0" borderId="24" xfId="0" applyFont="1" applyBorder="1" applyAlignment="1">
      <alignment horizontal="right" wrapText="1" indent="1"/>
    </xf>
    <xf numFmtId="0" fontId="5" fillId="0" borderId="25" xfId="0" applyFont="1" applyBorder="1" applyAlignment="1">
      <alignment horizontal="right" wrapText="1" indent="1"/>
    </xf>
    <xf numFmtId="0" fontId="5" fillId="0" borderId="23" xfId="220" applyFont="1" applyFill="1" applyBorder="1" applyAlignment="1">
      <alignment horizontal="center" vertical="center" wrapText="1"/>
    </xf>
    <xf numFmtId="0" fontId="5" fillId="0" borderId="14" xfId="220" applyFont="1" applyBorder="1" applyAlignment="1">
      <alignment horizontal="center" vertical="center" wrapText="1"/>
    </xf>
    <xf numFmtId="0" fontId="0" fillId="0" borderId="18" xfId="0" applyBorder="1"/>
    <xf numFmtId="0" fontId="0" fillId="24" borderId="0" xfId="0" applyFill="1"/>
    <xf numFmtId="0" fontId="57" fillId="24" borderId="0" xfId="162" applyFont="1" applyFill="1" applyBorder="1" applyAlignment="1" applyProtection="1">
      <alignment horizontal="left" vertical="center"/>
    </xf>
    <xf numFmtId="164" fontId="5" fillId="24" borderId="8" xfId="220" applyNumberFormat="1" applyFont="1" applyFill="1" applyBorder="1"/>
    <xf numFmtId="164" fontId="8" fillId="24" borderId="8" xfId="220" applyNumberFormat="1" applyFont="1" applyFill="1" applyBorder="1" applyAlignment="1">
      <alignment horizontal="right"/>
    </xf>
    <xf numFmtId="0" fontId="36" fillId="0" borderId="0" xfId="220" applyFont="1"/>
    <xf numFmtId="0" fontId="36" fillId="0" borderId="0" xfId="220" applyFont="1" applyAlignment="1"/>
    <xf numFmtId="0" fontId="5" fillId="24" borderId="13" xfId="220" applyFont="1" applyFill="1" applyBorder="1" applyAlignment="1">
      <alignment horizontal="center" vertical="center" wrapText="1"/>
    </xf>
    <xf numFmtId="164" fontId="8" fillId="0" borderId="23" xfId="0" applyNumberFormat="1" applyFont="1" applyBorder="1" applyAlignment="1">
      <alignment horizontal="right" wrapText="1" indent="1"/>
    </xf>
    <xf numFmtId="164" fontId="5" fillId="0" borderId="21" xfId="220" applyNumberFormat="1" applyFont="1" applyBorder="1" applyAlignment="1">
      <alignment horizontal="right" indent="1"/>
    </xf>
    <xf numFmtId="164" fontId="5" fillId="0" borderId="23" xfId="220" applyNumberFormat="1" applyFont="1" applyBorder="1" applyAlignment="1">
      <alignment horizontal="right" indent="1"/>
    </xf>
    <xf numFmtId="0" fontId="5" fillId="0" borderId="0" xfId="220" applyFont="1" applyAlignment="1">
      <alignment horizontal="right" indent="1"/>
    </xf>
    <xf numFmtId="164" fontId="5" fillId="0" borderId="0" xfId="220" applyNumberFormat="1" applyFont="1" applyAlignment="1">
      <alignment horizontal="right" indent="1"/>
    </xf>
    <xf numFmtId="164" fontId="8" fillId="0" borderId="0" xfId="220" applyNumberFormat="1" applyFont="1" applyAlignment="1">
      <alignment horizontal="right" indent="1"/>
    </xf>
    <xf numFmtId="164" fontId="8" fillId="0" borderId="23" xfId="220" applyNumberFormat="1" applyFont="1" applyFill="1" applyBorder="1" applyAlignment="1">
      <alignment horizontal="right"/>
    </xf>
    <xf numFmtId="0" fontId="74" fillId="0" borderId="0" xfId="0" applyFont="1" applyAlignment="1"/>
    <xf numFmtId="0" fontId="0" fillId="0" borderId="0" xfId="0" applyFont="1" applyAlignment="1"/>
    <xf numFmtId="0" fontId="74" fillId="0" borderId="0" xfId="0" applyFont="1"/>
    <xf numFmtId="164" fontId="27" fillId="0" borderId="0" xfId="0" applyNumberFormat="1" applyFont="1" applyBorder="1"/>
    <xf numFmtId="164" fontId="53" fillId="0" borderId="0" xfId="0" applyNumberFormat="1" applyFont="1" applyBorder="1"/>
    <xf numFmtId="0" fontId="24" fillId="0" borderId="0" xfId="0" applyFont="1" applyAlignment="1"/>
    <xf numFmtId="0" fontId="27" fillId="0" borderId="0" xfId="0" applyFont="1" applyBorder="1" applyAlignment="1">
      <alignment horizontal="right" indent="1"/>
    </xf>
    <xf numFmtId="1" fontId="5" fillId="0" borderId="21" xfId="220" applyNumberFormat="1" applyFont="1" applyFill="1" applyBorder="1" applyAlignment="1">
      <alignment horizontal="right" indent="1"/>
    </xf>
    <xf numFmtId="1" fontId="5" fillId="0" borderId="23" xfId="220" applyNumberFormat="1" applyFont="1" applyFill="1" applyBorder="1" applyAlignment="1">
      <alignment horizontal="right" indent="1"/>
    </xf>
    <xf numFmtId="0" fontId="59" fillId="0" borderId="0" xfId="0" applyFont="1" applyAlignment="1"/>
    <xf numFmtId="0" fontId="25" fillId="0" borderId="0" xfId="0" applyFont="1" applyAlignment="1"/>
    <xf numFmtId="2" fontId="5" fillId="0" borderId="0" xfId="220" applyNumberFormat="1" applyFont="1" applyAlignment="1">
      <alignment horizontal="right" indent="1"/>
    </xf>
    <xf numFmtId="2" fontId="5" fillId="0" borderId="21" xfId="220" applyNumberFormat="1" applyFont="1" applyBorder="1" applyAlignment="1">
      <alignment horizontal="right" indent="1"/>
    </xf>
    <xf numFmtId="0" fontId="42" fillId="0" borderId="0" xfId="0" applyFont="1" applyBorder="1" applyAlignment="1">
      <alignment horizontal="right" wrapText="1" indent="1"/>
    </xf>
    <xf numFmtId="0" fontId="49" fillId="0" borderId="0" xfId="0" applyFont="1" applyBorder="1" applyAlignment="1">
      <alignment horizontal="right" indent="1"/>
    </xf>
    <xf numFmtId="0" fontId="8" fillId="0" borderId="21" xfId="220" applyFont="1" applyFill="1" applyBorder="1" applyAlignment="1">
      <alignment horizontal="right" indent="1"/>
    </xf>
    <xf numFmtId="0" fontId="42" fillId="0" borderId="0" xfId="0" applyFont="1" applyBorder="1" applyAlignment="1">
      <alignment horizontal="right" indent="1"/>
    </xf>
    <xf numFmtId="0" fontId="13" fillId="24" borderId="0" xfId="0" applyFont="1" applyFill="1" applyAlignment="1">
      <alignment horizontal="left" vertical="center"/>
    </xf>
    <xf numFmtId="0" fontId="0" fillId="24" borderId="0" xfId="0" applyFont="1" applyFill="1"/>
    <xf numFmtId="0" fontId="2" fillId="24" borderId="0" xfId="0" applyFont="1" applyFill="1"/>
    <xf numFmtId="0" fontId="74" fillId="24" borderId="0" xfId="0" applyFont="1" applyFill="1"/>
    <xf numFmtId="0" fontId="3" fillId="0" borderId="0" xfId="162" applyFont="1" applyAlignment="1" applyProtection="1">
      <alignment vertical="center"/>
    </xf>
    <xf numFmtId="0" fontId="72" fillId="0" borderId="0" xfId="220" applyFont="1"/>
    <xf numFmtId="167" fontId="8" fillId="0" borderId="21" xfId="220" applyNumberFormat="1" applyFont="1" applyBorder="1" applyAlignment="1">
      <alignment horizontal="right"/>
    </xf>
    <xf numFmtId="0" fontId="5" fillId="24" borderId="11" xfId="220" applyFont="1" applyFill="1" applyBorder="1" applyAlignment="1">
      <alignment horizontal="center" vertical="center" wrapText="1"/>
    </xf>
    <xf numFmtId="0" fontId="3" fillId="24" borderId="0" xfId="162" applyFill="1" applyAlignment="1" applyProtection="1">
      <alignment horizontal="left" vertical="center"/>
    </xf>
    <xf numFmtId="164" fontId="52" fillId="0" borderId="21" xfId="220" applyNumberFormat="1" applyFont="1" applyBorder="1" applyAlignment="1">
      <alignment horizontal="right" indent="1"/>
    </xf>
    <xf numFmtId="164" fontId="8" fillId="0" borderId="0" xfId="220" applyNumberFormat="1" applyFont="1" applyFill="1" applyBorder="1" applyAlignment="1">
      <alignment horizontal="right"/>
    </xf>
    <xf numFmtId="164" fontId="52" fillId="0" borderId="0" xfId="220" applyNumberFormat="1" applyFont="1" applyBorder="1" applyAlignment="1">
      <alignment horizontal="right" indent="1"/>
    </xf>
    <xf numFmtId="164" fontId="36" fillId="0" borderId="0" xfId="220" applyNumberFormat="1" applyFont="1" applyBorder="1"/>
    <xf numFmtId="164" fontId="52" fillId="0" borderId="21" xfId="220" applyNumberFormat="1" applyFont="1" applyFill="1" applyBorder="1" applyAlignment="1">
      <alignment horizontal="right" indent="1"/>
    </xf>
    <xf numFmtId="164" fontId="52" fillId="24" borderId="21" xfId="220" applyNumberFormat="1" applyFont="1" applyFill="1" applyBorder="1" applyAlignment="1">
      <alignment horizontal="right" indent="1"/>
    </xf>
    <xf numFmtId="0" fontId="3" fillId="25" borderId="0" xfId="162" applyFill="1" applyAlignment="1" applyProtection="1">
      <alignment horizontal="left" vertical="center"/>
    </xf>
    <xf numFmtId="0" fontId="0" fillId="25" borderId="0" xfId="0" applyFill="1"/>
    <xf numFmtId="0" fontId="5" fillId="25" borderId="12" xfId="220" applyFont="1" applyFill="1" applyBorder="1" applyAlignment="1">
      <alignment horizontal="center" vertical="center" wrapText="1"/>
    </xf>
    <xf numFmtId="0" fontId="5" fillId="25" borderId="15" xfId="220" applyFont="1" applyFill="1" applyBorder="1" applyAlignment="1">
      <alignment horizontal="center" vertical="center" wrapText="1"/>
    </xf>
    <xf numFmtId="0" fontId="5" fillId="25" borderId="8" xfId="220" applyFont="1" applyFill="1" applyBorder="1"/>
    <xf numFmtId="164" fontId="5" fillId="25" borderId="8" xfId="220" applyNumberFormat="1" applyFont="1" applyFill="1" applyBorder="1"/>
    <xf numFmtId="164" fontId="8" fillId="25" borderId="8" xfId="220" applyNumberFormat="1" applyFont="1" applyFill="1" applyBorder="1" applyAlignment="1">
      <alignment horizontal="right"/>
    </xf>
    <xf numFmtId="164" fontId="8" fillId="25" borderId="21" xfId="220" applyNumberFormat="1" applyFont="1" applyFill="1" applyBorder="1" applyAlignment="1">
      <alignment horizontal="right" indent="1"/>
    </xf>
    <xf numFmtId="164" fontId="52" fillId="25" borderId="21" xfId="220" applyNumberFormat="1" applyFont="1" applyFill="1" applyBorder="1" applyAlignment="1">
      <alignment horizontal="right" indent="1"/>
    </xf>
    <xf numFmtId="164" fontId="52" fillId="0" borderId="23" xfId="220" applyNumberFormat="1" applyFont="1" applyFill="1" applyBorder="1" applyAlignment="1">
      <alignment horizontal="right"/>
    </xf>
    <xf numFmtId="164" fontId="52" fillId="0" borderId="21" xfId="220" applyNumberFormat="1" applyFont="1" applyFill="1" applyBorder="1" applyAlignment="1">
      <alignment horizontal="right"/>
    </xf>
    <xf numFmtId="164" fontId="52" fillId="24" borderId="21" xfId="220" applyNumberFormat="1" applyFont="1" applyFill="1" applyBorder="1" applyAlignment="1">
      <alignment horizontal="right"/>
    </xf>
    <xf numFmtId="164" fontId="52" fillId="25" borderId="21" xfId="220" applyNumberFormat="1" applyFont="1" applyFill="1" applyBorder="1" applyAlignment="1">
      <alignment horizontal="right"/>
    </xf>
    <xf numFmtId="0" fontId="14" fillId="26" borderId="0" xfId="211" applyFont="1" applyFill="1" applyAlignment="1"/>
    <xf numFmtId="0" fontId="34" fillId="26" borderId="0" xfId="211" applyFont="1" applyFill="1"/>
    <xf numFmtId="0" fontId="34" fillId="27" borderId="0" xfId="211" applyFont="1" applyFill="1"/>
    <xf numFmtId="0" fontId="9" fillId="26" borderId="0" xfId="211" applyFont="1" applyFill="1" applyAlignment="1"/>
    <xf numFmtId="0" fontId="9" fillId="27" borderId="0" xfId="211" applyFill="1" applyAlignment="1"/>
    <xf numFmtId="0" fontId="5" fillId="26" borderId="16" xfId="211" applyFont="1" applyFill="1" applyBorder="1" applyAlignment="1">
      <alignment horizontal="center" vertical="center" wrapText="1"/>
    </xf>
    <xf numFmtId="0" fontId="5" fillId="26" borderId="8" xfId="211" applyFont="1" applyFill="1" applyBorder="1" applyAlignment="1">
      <alignment horizontal="center" vertical="center" wrapText="1"/>
    </xf>
    <xf numFmtId="0" fontId="5" fillId="26" borderId="8" xfId="211" applyFont="1" applyFill="1" applyBorder="1" applyAlignment="1">
      <alignment horizontal="center"/>
    </xf>
    <xf numFmtId="0" fontId="5" fillId="26" borderId="21" xfId="211" applyNumberFormat="1" applyFont="1" applyFill="1" applyBorder="1" applyAlignment="1"/>
    <xf numFmtId="0" fontId="9" fillId="27" borderId="0" xfId="211" applyFill="1" applyBorder="1" applyAlignment="1"/>
    <xf numFmtId="164" fontId="5" fillId="26" borderId="21" xfId="211" applyNumberFormat="1" applyFont="1" applyFill="1" applyBorder="1" applyAlignment="1">
      <alignment horizontal="right" wrapText="1" indent="1"/>
    </xf>
    <xf numFmtId="0" fontId="5" fillId="26" borderId="21" xfId="211" applyNumberFormat="1" applyFont="1" applyFill="1" applyBorder="1" applyAlignment="1">
      <alignment horizontal="right" indent="1"/>
    </xf>
    <xf numFmtId="0" fontId="8" fillId="26" borderId="21" xfId="211" applyNumberFormat="1" applyFont="1" applyFill="1" applyBorder="1" applyAlignment="1">
      <alignment horizontal="right"/>
    </xf>
    <xf numFmtId="164" fontId="8" fillId="26" borderId="21" xfId="211" applyNumberFormat="1" applyFont="1" applyFill="1" applyBorder="1" applyAlignment="1">
      <alignment horizontal="right" wrapText="1" indent="1"/>
    </xf>
    <xf numFmtId="0" fontId="52" fillId="26" borderId="0" xfId="211" applyFont="1" applyFill="1" applyBorder="1" applyAlignment="1">
      <alignment horizontal="right"/>
    </xf>
    <xf numFmtId="164" fontId="52" fillId="26" borderId="21" xfId="211" applyNumberFormat="1" applyFont="1" applyFill="1" applyBorder="1" applyAlignment="1">
      <alignment horizontal="right" wrapText="1" indent="1"/>
    </xf>
    <xf numFmtId="0" fontId="9" fillId="27" borderId="0" xfId="211" applyFill="1"/>
    <xf numFmtId="2" fontId="5" fillId="0" borderId="23" xfId="220" applyNumberFormat="1" applyFont="1" applyBorder="1" applyAlignment="1">
      <alignment horizontal="right" indent="1"/>
    </xf>
    <xf numFmtId="167" fontId="8" fillId="0" borderId="23" xfId="220" applyNumberFormat="1" applyFont="1" applyBorder="1" applyAlignment="1">
      <alignment horizontal="right"/>
    </xf>
    <xf numFmtId="167" fontId="52" fillId="0" borderId="21" xfId="220" applyNumberFormat="1" applyFont="1" applyBorder="1" applyAlignment="1">
      <alignment horizontal="right"/>
    </xf>
    <xf numFmtId="167" fontId="52" fillId="0" borderId="23" xfId="220" applyNumberFormat="1" applyFont="1" applyBorder="1" applyAlignment="1">
      <alignment horizontal="right"/>
    </xf>
    <xf numFmtId="164" fontId="52" fillId="0" borderId="23" xfId="220" applyNumberFormat="1" applyFont="1" applyFill="1" applyBorder="1" applyAlignment="1">
      <alignment horizontal="right" indent="1"/>
    </xf>
    <xf numFmtId="164" fontId="52" fillId="0" borderId="21" xfId="0" applyNumberFormat="1" applyFont="1" applyBorder="1" applyAlignment="1">
      <alignment horizontal="right" indent="1"/>
    </xf>
    <xf numFmtId="164" fontId="52" fillId="0" borderId="23" xfId="0" applyNumberFormat="1" applyFont="1" applyBorder="1" applyAlignment="1">
      <alignment horizontal="right" indent="1"/>
    </xf>
    <xf numFmtId="0" fontId="52" fillId="0" borderId="21" xfId="220" applyFont="1" applyFill="1" applyBorder="1" applyAlignment="1">
      <alignment horizontal="right"/>
    </xf>
    <xf numFmtId="165" fontId="52" fillId="0" borderId="21" xfId="220" applyNumberFormat="1" applyFont="1" applyFill="1" applyBorder="1" applyAlignment="1">
      <alignment horizontal="right" indent="1"/>
    </xf>
    <xf numFmtId="165" fontId="52" fillId="0" borderId="23" xfId="220" applyNumberFormat="1" applyFont="1" applyFill="1" applyBorder="1" applyAlignment="1">
      <alignment horizontal="right" indent="1"/>
    </xf>
    <xf numFmtId="1" fontId="5" fillId="0" borderId="0" xfId="220" applyNumberFormat="1" applyFont="1" applyFill="1" applyAlignment="1">
      <alignment horizontal="right" indent="1"/>
    </xf>
    <xf numFmtId="0" fontId="5" fillId="0" borderId="26" xfId="0" applyFont="1" applyBorder="1" applyAlignment="1">
      <alignment horizontal="center" vertical="center" wrapText="1"/>
    </xf>
    <xf numFmtId="0" fontId="40" fillId="0" borderId="26" xfId="0" applyFont="1" applyBorder="1" applyAlignment="1">
      <alignment horizontal="center" vertical="center" wrapText="1"/>
    </xf>
    <xf numFmtId="0" fontId="0" fillId="0" borderId="0" xfId="0" applyAlignment="1"/>
    <xf numFmtId="0" fontId="5" fillId="0" borderId="15" xfId="220" applyFont="1" applyFill="1" applyBorder="1" applyAlignment="1">
      <alignment horizontal="center" vertical="center"/>
    </xf>
    <xf numFmtId="164" fontId="30" fillId="0" borderId="0" xfId="0" applyNumberFormat="1" applyFont="1" applyBorder="1" applyAlignment="1">
      <alignment horizontal="left" vertical="center"/>
    </xf>
    <xf numFmtId="0" fontId="0" fillId="51" borderId="0" xfId="0" applyFill="1"/>
    <xf numFmtId="0" fontId="150" fillId="24" borderId="0" xfId="0" applyFont="1" applyFill="1"/>
    <xf numFmtId="164" fontId="5" fillId="0" borderId="0" xfId="220" applyNumberFormat="1" applyFont="1" applyFill="1" applyBorder="1" applyAlignment="1">
      <alignment horizontal="right" indent="1"/>
    </xf>
    <xf numFmtId="0" fontId="27" fillId="0" borderId="21" xfId="0" applyNumberFormat="1" applyFont="1" applyBorder="1"/>
    <xf numFmtId="1" fontId="5" fillId="0" borderId="0" xfId="220" applyNumberFormat="1" applyFont="1" applyFill="1" applyBorder="1" applyAlignment="1">
      <alignment horizontal="right" indent="1"/>
    </xf>
    <xf numFmtId="164" fontId="52" fillId="0" borderId="24" xfId="0" applyNumberFormat="1" applyFont="1" applyBorder="1" applyAlignment="1">
      <alignment horizontal="right" vertical="center" wrapText="1" indent="1"/>
    </xf>
    <xf numFmtId="164" fontId="52" fillId="0" borderId="25" xfId="0" applyNumberFormat="1" applyFont="1" applyBorder="1" applyAlignment="1">
      <alignment horizontal="right" vertical="center" wrapText="1" indent="1"/>
    </xf>
    <xf numFmtId="1" fontId="155" fillId="0" borderId="0" xfId="0" applyNumberFormat="1" applyFont="1" applyBorder="1" applyAlignment="1">
      <alignment horizontal="right" indent="1"/>
    </xf>
    <xf numFmtId="1" fontId="8" fillId="51" borderId="19" xfId="0" applyNumberFormat="1" applyFont="1" applyFill="1" applyBorder="1" applyAlignment="1">
      <alignment horizontal="right" indent="1"/>
    </xf>
    <xf numFmtId="164" fontId="26" fillId="0" borderId="0" xfId="0" applyNumberFormat="1" applyFont="1" applyAlignment="1">
      <alignment horizontal="left" vertical="center" wrapText="1"/>
    </xf>
    <xf numFmtId="164" fontId="22" fillId="0" borderId="0" xfId="220" applyNumberFormat="1" applyFont="1"/>
    <xf numFmtId="164" fontId="19" fillId="0" borderId="0" xfId="0" applyNumberFormat="1" applyFont="1" applyAlignment="1">
      <alignment horizontal="left" vertical="center"/>
    </xf>
    <xf numFmtId="0" fontId="27" fillId="0" borderId="21" xfId="0" applyNumberFormat="1" applyFont="1" applyBorder="1" applyAlignment="1">
      <alignment horizontal="right" indent="1"/>
    </xf>
    <xf numFmtId="0" fontId="53" fillId="0" borderId="0" xfId="0" applyFont="1" applyFill="1" applyBorder="1" applyAlignment="1">
      <alignment horizontal="right" indent="1"/>
    </xf>
    <xf numFmtId="0" fontId="0" fillId="24" borderId="0" xfId="0" applyFill="1" applyBorder="1"/>
    <xf numFmtId="164" fontId="42" fillId="24" borderId="0" xfId="0" applyNumberFormat="1" applyFont="1" applyFill="1" applyBorder="1" applyAlignment="1">
      <alignment horizontal="right" indent="1"/>
    </xf>
    <xf numFmtId="164" fontId="49" fillId="24" borderId="0" xfId="0" applyNumberFormat="1" applyFont="1" applyFill="1" applyBorder="1" applyAlignment="1">
      <alignment horizontal="right" indent="1"/>
    </xf>
    <xf numFmtId="164" fontId="0" fillId="24" borderId="0" xfId="0" applyNumberFormat="1" applyFill="1" applyBorder="1"/>
    <xf numFmtId="1" fontId="8" fillId="51" borderId="21" xfId="0" applyNumberFormat="1" applyFont="1" applyFill="1" applyBorder="1" applyAlignment="1">
      <alignment horizontal="right" indent="1"/>
    </xf>
    <xf numFmtId="1" fontId="5" fillId="51" borderId="21" xfId="0" applyNumberFormat="1" applyFont="1" applyFill="1" applyBorder="1" applyAlignment="1">
      <alignment horizontal="right" indent="1"/>
    </xf>
    <xf numFmtId="1" fontId="0" fillId="0" borderId="0" xfId="0" applyNumberFormat="1" applyBorder="1" applyAlignment="1">
      <alignment wrapText="1"/>
    </xf>
    <xf numFmtId="0" fontId="11" fillId="51" borderId="0" xfId="0" applyFont="1" applyFill="1"/>
    <xf numFmtId="164" fontId="27" fillId="51" borderId="21" xfId="0" applyNumberFormat="1" applyFont="1" applyFill="1" applyBorder="1" applyAlignment="1">
      <alignment horizontal="right" indent="1"/>
    </xf>
    <xf numFmtId="1" fontId="0" fillId="0" borderId="0" xfId="0" applyNumberFormat="1" applyAlignment="1"/>
    <xf numFmtId="1" fontId="8" fillId="0" borderId="19" xfId="0" applyNumberFormat="1" applyFont="1" applyBorder="1" applyAlignment="1">
      <alignment horizontal="right" indent="1"/>
    </xf>
    <xf numFmtId="164" fontId="5" fillId="0" borderId="24" xfId="0" applyNumberFormat="1" applyFont="1" applyBorder="1" applyAlignment="1">
      <alignment horizontal="right" wrapText="1" indent="1"/>
    </xf>
    <xf numFmtId="0" fontId="8" fillId="0" borderId="19" xfId="0" applyFont="1" applyBorder="1" applyAlignment="1">
      <alignment horizontal="right" indent="1"/>
    </xf>
    <xf numFmtId="164" fontId="8" fillId="0" borderId="19" xfId="0" applyNumberFormat="1" applyFont="1" applyBorder="1" applyAlignment="1">
      <alignment horizontal="right" indent="1"/>
    </xf>
    <xf numFmtId="0" fontId="5" fillId="0" borderId="21" xfId="0" applyNumberFormat="1" applyFont="1" applyFill="1" applyBorder="1" applyAlignment="1">
      <alignment horizontal="right" indent="1"/>
    </xf>
    <xf numFmtId="164" fontId="52" fillId="0" borderId="0" xfId="0" applyNumberFormat="1" applyFont="1" applyBorder="1"/>
    <xf numFmtId="1" fontId="8" fillId="0" borderId="27" xfId="0" applyNumberFormat="1" applyFont="1" applyBorder="1" applyAlignment="1">
      <alignment horizontal="right" indent="1"/>
    </xf>
    <xf numFmtId="0" fontId="53" fillId="0" borderId="21" xfId="0" applyNumberFormat="1" applyFont="1" applyBorder="1" applyAlignment="1">
      <alignment horizontal="right" indent="1"/>
    </xf>
    <xf numFmtId="0" fontId="155" fillId="0" borderId="0" xfId="0" applyFont="1" applyAlignment="1">
      <alignment horizontal="right" indent="1"/>
    </xf>
    <xf numFmtId="164" fontId="5" fillId="0" borderId="0" xfId="220" quotePrefix="1" applyNumberFormat="1" applyFont="1" applyFill="1" applyBorder="1" applyAlignment="1">
      <alignment horizontal="right" indent="1"/>
    </xf>
    <xf numFmtId="0" fontId="0" fillId="51" borderId="0" xfId="0" applyFill="1" applyAlignment="1"/>
    <xf numFmtId="0" fontId="11" fillId="51" borderId="0" xfId="0" applyFont="1" applyFill="1" applyAlignment="1"/>
    <xf numFmtId="1" fontId="5" fillId="51" borderId="0" xfId="0" applyNumberFormat="1" applyFont="1" applyFill="1" applyAlignment="1">
      <alignment horizontal="right" indent="1"/>
    </xf>
    <xf numFmtId="0" fontId="5" fillId="0" borderId="0" xfId="211" applyNumberFormat="1" applyFont="1" applyBorder="1" applyAlignment="1">
      <alignment horizontal="right" indent="1"/>
    </xf>
    <xf numFmtId="1" fontId="5" fillId="51" borderId="21" xfId="0" quotePrefix="1" applyNumberFormat="1" applyFont="1" applyFill="1" applyBorder="1" applyAlignment="1">
      <alignment horizontal="right" indent="1"/>
    </xf>
    <xf numFmtId="1" fontId="8" fillId="51" borderId="0" xfId="0" applyNumberFormat="1" applyFont="1" applyFill="1" applyAlignment="1">
      <alignment horizontal="right" indent="1"/>
    </xf>
    <xf numFmtId="0" fontId="155" fillId="0" borderId="0" xfId="0" applyFont="1" applyBorder="1" applyAlignment="1">
      <alignment horizontal="right" indent="1"/>
    </xf>
    <xf numFmtId="0" fontId="8" fillId="0" borderId="15" xfId="0" applyFont="1" applyBorder="1" applyAlignment="1">
      <alignment horizontal="right" indent="1"/>
    </xf>
    <xf numFmtId="0" fontId="8" fillId="0" borderId="23" xfId="0" applyFont="1" applyBorder="1" applyAlignment="1">
      <alignment horizontal="right" indent="1"/>
    </xf>
    <xf numFmtId="0" fontId="8" fillId="0" borderId="25" xfId="0" applyFont="1" applyBorder="1" applyAlignment="1">
      <alignment horizontal="right" indent="1"/>
    </xf>
    <xf numFmtId="0" fontId="5" fillId="0" borderId="25" xfId="0" applyFont="1" applyBorder="1" applyAlignment="1">
      <alignment horizontal="right" indent="1"/>
    </xf>
    <xf numFmtId="164" fontId="71" fillId="0" borderId="21" xfId="220" applyNumberFormat="1" applyFont="1" applyBorder="1" applyAlignment="1">
      <alignment horizontal="right" indent="1"/>
    </xf>
    <xf numFmtId="164" fontId="71" fillId="0" borderId="23" xfId="220" applyNumberFormat="1" applyFont="1" applyBorder="1" applyAlignment="1">
      <alignment horizontal="right" indent="1"/>
    </xf>
    <xf numFmtId="0" fontId="36" fillId="0" borderId="0" xfId="0" applyFont="1" applyBorder="1" applyAlignment="1">
      <alignment horizontal="left" wrapText="1"/>
    </xf>
    <xf numFmtId="0" fontId="5" fillId="27" borderId="0" xfId="211" applyFont="1" applyFill="1" applyBorder="1" applyAlignment="1">
      <alignment horizontal="right" indent="1"/>
    </xf>
    <xf numFmtId="1" fontId="0" fillId="0" borderId="0" xfId="0" applyNumberFormat="1" applyBorder="1" applyAlignment="1"/>
    <xf numFmtId="0" fontId="0" fillId="0" borderId="0" xfId="0" applyAlignment="1"/>
    <xf numFmtId="0" fontId="25" fillId="0" borderId="0" xfId="0" applyFont="1" applyAlignment="1">
      <alignment wrapText="1"/>
    </xf>
    <xf numFmtId="0" fontId="51" fillId="0" borderId="0" xfId="0" applyFont="1" applyAlignment="1">
      <alignment wrapText="1"/>
    </xf>
    <xf numFmtId="0" fontId="51" fillId="0" borderId="0" xfId="0" applyFont="1"/>
    <xf numFmtId="0" fontId="5" fillId="0" borderId="21" xfId="0" quotePrefix="1" applyFont="1" applyBorder="1" applyAlignment="1">
      <alignment horizontal="right" indent="1"/>
    </xf>
    <xf numFmtId="164" fontId="22" fillId="0" borderId="0" xfId="220" applyNumberFormat="1" applyFont="1" applyFill="1"/>
    <xf numFmtId="0" fontId="0" fillId="0" borderId="0" xfId="0" applyAlignment="1"/>
    <xf numFmtId="0" fontId="5" fillId="0" borderId="0" xfId="220" applyFont="1" applyFill="1" applyBorder="1" applyAlignment="1">
      <alignment horizontal="center"/>
    </xf>
    <xf numFmtId="0" fontId="5" fillId="0" borderId="8" xfId="220" applyFont="1" applyBorder="1" applyAlignment="1">
      <alignment horizontal="center"/>
    </xf>
    <xf numFmtId="0" fontId="5" fillId="25" borderId="8" xfId="220" applyFont="1" applyFill="1" applyBorder="1" applyAlignment="1">
      <alignment horizontal="center"/>
    </xf>
    <xf numFmtId="164" fontId="5" fillId="25" borderId="8" xfId="220" applyNumberFormat="1" applyFont="1" applyFill="1" applyBorder="1" applyAlignment="1">
      <alignment horizontal="center"/>
    </xf>
    <xf numFmtId="0" fontId="5" fillId="24" borderId="8" xfId="220" applyFont="1" applyFill="1" applyBorder="1" applyAlignment="1">
      <alignment horizontal="center"/>
    </xf>
    <xf numFmtId="164" fontId="5" fillId="24" borderId="8" xfId="220" applyNumberFormat="1" applyFont="1" applyFill="1" applyBorder="1" applyAlignment="1">
      <alignment horizontal="center"/>
    </xf>
    <xf numFmtId="0" fontId="5" fillId="0" borderId="8" xfId="220" applyNumberFormat="1" applyFont="1" applyBorder="1" applyAlignment="1">
      <alignment horizontal="center"/>
    </xf>
    <xf numFmtId="0" fontId="5" fillId="0" borderId="8" xfId="220" applyFont="1" applyFill="1" applyBorder="1" applyAlignment="1">
      <alignment horizontal="center"/>
    </xf>
    <xf numFmtId="0" fontId="41" fillId="0" borderId="0" xfId="220" applyFont="1" applyFill="1" applyBorder="1" applyAlignment="1">
      <alignment horizontal="center"/>
    </xf>
    <xf numFmtId="0" fontId="5" fillId="0" borderId="8" xfId="220" applyNumberFormat="1" applyFont="1" applyFill="1" applyBorder="1" applyAlignment="1">
      <alignment horizontal="center"/>
    </xf>
    <xf numFmtId="164" fontId="8" fillId="0" borderId="0" xfId="220" applyNumberFormat="1" applyFont="1" applyFill="1" applyBorder="1" applyAlignment="1">
      <alignment horizontal="right" indent="1"/>
    </xf>
    <xf numFmtId="0" fontId="27" fillId="0" borderId="8" xfId="0" applyFont="1" applyBorder="1" applyAlignment="1">
      <alignment horizontal="center"/>
    </xf>
    <xf numFmtId="0" fontId="27" fillId="0" borderId="0" xfId="0" applyFont="1" applyBorder="1" applyAlignment="1">
      <alignment horizontal="center"/>
    </xf>
    <xf numFmtId="0" fontId="5" fillId="0" borderId="0" xfId="220" applyNumberFormat="1" applyFont="1" applyFill="1" applyBorder="1" applyAlignment="1">
      <alignment horizontal="right" indent="1"/>
    </xf>
    <xf numFmtId="164" fontId="8" fillId="0" borderId="25" xfId="0" applyNumberFormat="1" applyFont="1" applyBorder="1" applyAlignment="1">
      <alignment horizontal="right" indent="1"/>
    </xf>
    <xf numFmtId="0" fontId="5" fillId="0" borderId="0" xfId="0" applyFont="1" applyBorder="1" applyAlignment="1">
      <alignment horizontal="right" indent="1"/>
    </xf>
    <xf numFmtId="0" fontId="5" fillId="0" borderId="0" xfId="0" applyFont="1" applyBorder="1" applyAlignment="1">
      <alignment horizontal="right" vertical="center" wrapText="1" indent="1"/>
    </xf>
    <xf numFmtId="0" fontId="32" fillId="0" borderId="0" xfId="0" applyFont="1" applyBorder="1"/>
    <xf numFmtId="164" fontId="0" fillId="0" borderId="0" xfId="0" applyNumberFormat="1" applyBorder="1"/>
    <xf numFmtId="0" fontId="5" fillId="0" borderId="0" xfId="0" applyFont="1" applyBorder="1" applyAlignment="1">
      <alignment horizontal="right" wrapText="1" indent="1"/>
    </xf>
    <xf numFmtId="164" fontId="5" fillId="0" borderId="0" xfId="0" applyNumberFormat="1" applyFont="1" applyBorder="1" applyAlignment="1">
      <alignment horizontal="right" wrapText="1" indent="1"/>
    </xf>
    <xf numFmtId="164" fontId="52" fillId="0" borderId="0" xfId="220" applyNumberFormat="1" applyFont="1" applyFill="1" applyBorder="1" applyAlignment="1">
      <alignment horizontal="right" indent="1"/>
    </xf>
    <xf numFmtId="0" fontId="27" fillId="51" borderId="0" xfId="0" applyFont="1" applyFill="1" applyBorder="1" applyAlignment="1">
      <alignment horizontal="right" indent="1"/>
    </xf>
    <xf numFmtId="1" fontId="5" fillId="51" borderId="0" xfId="0" applyNumberFormat="1" applyFont="1" applyFill="1" applyBorder="1" applyAlignment="1">
      <alignment horizontal="right" indent="1"/>
    </xf>
    <xf numFmtId="0" fontId="42" fillId="51" borderId="0" xfId="0" applyFont="1" applyFill="1" applyBorder="1" applyAlignment="1">
      <alignment horizontal="right" indent="1"/>
    </xf>
    <xf numFmtId="1" fontId="8" fillId="51" borderId="0" xfId="0" applyNumberFormat="1" applyFont="1" applyFill="1" applyBorder="1" applyAlignment="1">
      <alignment horizontal="right" indent="1"/>
    </xf>
    <xf numFmtId="1" fontId="0" fillId="24" borderId="0" xfId="0" applyNumberFormat="1" applyFill="1" applyBorder="1"/>
    <xf numFmtId="2" fontId="5" fillId="0" borderId="21" xfId="0" applyNumberFormat="1" applyFont="1" applyFill="1" applyBorder="1" applyAlignment="1">
      <alignment horizontal="right" indent="1"/>
    </xf>
    <xf numFmtId="0" fontId="0" fillId="0" borderId="0" xfId="0" applyAlignment="1"/>
    <xf numFmtId="0" fontId="5" fillId="51" borderId="8" xfId="220" applyFont="1" applyFill="1" applyBorder="1" applyAlignment="1">
      <alignment horizontal="center"/>
    </xf>
    <xf numFmtId="0" fontId="8" fillId="51" borderId="21" xfId="220" applyFont="1" applyFill="1" applyBorder="1" applyAlignment="1">
      <alignment horizontal="right"/>
    </xf>
    <xf numFmtId="164" fontId="8" fillId="51" borderId="0" xfId="220" applyNumberFormat="1" applyFont="1" applyFill="1" applyBorder="1" applyAlignment="1">
      <alignment horizontal="right" indent="1"/>
    </xf>
    <xf numFmtId="0" fontId="5" fillId="51" borderId="0" xfId="220" applyNumberFormat="1" applyFont="1" applyFill="1" applyBorder="1" applyAlignment="1">
      <alignment horizontal="right" indent="1"/>
    </xf>
    <xf numFmtId="0" fontId="52" fillId="51" borderId="21" xfId="220" applyFont="1" applyFill="1" applyBorder="1" applyAlignment="1">
      <alignment horizontal="right"/>
    </xf>
    <xf numFmtId="164" fontId="52" fillId="51" borderId="0" xfId="220" applyNumberFormat="1" applyFont="1" applyFill="1" applyBorder="1" applyAlignment="1">
      <alignment horizontal="right" indent="1"/>
    </xf>
    <xf numFmtId="164" fontId="52" fillId="51" borderId="21" xfId="220" applyNumberFormat="1" applyFont="1" applyFill="1" applyBorder="1" applyAlignment="1">
      <alignment horizontal="right" indent="1"/>
    </xf>
    <xf numFmtId="0" fontId="156" fillId="51" borderId="0" xfId="0" applyFont="1" applyFill="1"/>
    <xf numFmtId="0" fontId="14" fillId="51" borderId="0" xfId="220" applyFont="1" applyFill="1" applyAlignment="1"/>
    <xf numFmtId="164" fontId="5" fillId="0" borderId="25" xfId="0" applyNumberFormat="1" applyFont="1" applyBorder="1" applyAlignment="1">
      <alignment horizontal="right" wrapText="1" indent="1"/>
    </xf>
    <xf numFmtId="0" fontId="11" fillId="51" borderId="0" xfId="0" applyFont="1" applyFill="1" applyBorder="1"/>
    <xf numFmtId="0" fontId="25" fillId="51" borderId="0" xfId="0" applyFont="1" applyFill="1" applyAlignment="1"/>
    <xf numFmtId="164" fontId="8" fillId="0" borderId="24" xfId="0" applyNumberFormat="1" applyFont="1" applyBorder="1" applyAlignment="1">
      <alignment horizontal="right" wrapText="1" indent="1"/>
    </xf>
    <xf numFmtId="164" fontId="8" fillId="0" borderId="25" xfId="0" applyNumberFormat="1" applyFont="1" applyBorder="1" applyAlignment="1">
      <alignment horizontal="right" wrapText="1" indent="1"/>
    </xf>
    <xf numFmtId="0" fontId="42" fillId="0" borderId="0" xfId="0" quotePrefix="1" applyFont="1" applyBorder="1" applyAlignment="1">
      <alignment horizontal="right" indent="1"/>
    </xf>
    <xf numFmtId="1" fontId="0" fillId="0" borderId="0" xfId="0" applyNumberFormat="1" applyBorder="1"/>
    <xf numFmtId="1" fontId="42" fillId="0" borderId="0" xfId="0" applyNumberFormat="1" applyFont="1" applyBorder="1" applyAlignment="1">
      <alignment horizontal="right" indent="1"/>
    </xf>
    <xf numFmtId="1" fontId="27" fillId="0" borderId="0" xfId="0" applyNumberFormat="1" applyFont="1" applyBorder="1" applyAlignment="1">
      <alignment horizontal="right" indent="1"/>
    </xf>
    <xf numFmtId="0" fontId="5" fillId="0" borderId="0" xfId="0" applyFont="1" applyFill="1" applyAlignment="1">
      <alignment horizontal="right" indent="1"/>
    </xf>
    <xf numFmtId="1" fontId="37" fillId="0" borderId="0" xfId="220" applyNumberFormat="1" applyFont="1"/>
    <xf numFmtId="0" fontId="0" fillId="0" borderId="0" xfId="0" applyAlignment="1"/>
    <xf numFmtId="2" fontId="5" fillId="0" borderId="0" xfId="0" applyNumberFormat="1" applyFont="1" applyBorder="1" applyAlignment="1">
      <alignment horizontal="right" indent="1"/>
    </xf>
    <xf numFmtId="1" fontId="0" fillId="24" borderId="0" xfId="0" applyNumberFormat="1" applyFill="1"/>
    <xf numFmtId="0" fontId="0" fillId="24" borderId="0" xfId="0" applyFill="1" applyAlignment="1"/>
    <xf numFmtId="0" fontId="41" fillId="51" borderId="0" xfId="0" applyFont="1" applyFill="1"/>
    <xf numFmtId="0" fontId="9" fillId="51" borderId="0" xfId="0" applyFont="1" applyFill="1" applyBorder="1"/>
    <xf numFmtId="0" fontId="5" fillId="51" borderId="0" xfId="0" applyFont="1" applyFill="1" applyBorder="1"/>
    <xf numFmtId="0" fontId="5" fillId="51" borderId="0" xfId="0" applyFont="1" applyFill="1" applyBorder="1" applyAlignment="1">
      <alignment horizontal="left"/>
    </xf>
    <xf numFmtId="0" fontId="5" fillId="51" borderId="12" xfId="0" applyFont="1" applyFill="1" applyBorder="1" applyAlignment="1">
      <alignment horizontal="center" vertical="center" wrapText="1"/>
    </xf>
    <xf numFmtId="0" fontId="41" fillId="51" borderId="0" xfId="0" applyFont="1" applyFill="1" applyBorder="1"/>
    <xf numFmtId="0" fontId="41" fillId="51" borderId="0" xfId="0" applyFont="1" applyFill="1" applyAlignment="1">
      <alignment horizontal="left"/>
    </xf>
    <xf numFmtId="0" fontId="157" fillId="51" borderId="0" xfId="0" applyFont="1" applyFill="1" applyAlignment="1"/>
    <xf numFmtId="164" fontId="5" fillId="51" borderId="0" xfId="0" applyNumberFormat="1" applyFont="1" applyFill="1" applyBorder="1" applyAlignment="1">
      <alignment horizontal="right" indent="1"/>
    </xf>
    <xf numFmtId="0" fontId="5" fillId="51" borderId="0" xfId="0" applyFont="1" applyFill="1" applyBorder="1" applyAlignment="1">
      <alignment horizontal="center"/>
    </xf>
    <xf numFmtId="0" fontId="3" fillId="51" borderId="0" xfId="162" applyFill="1" applyAlignment="1" applyProtection="1"/>
    <xf numFmtId="0" fontId="158" fillId="51" borderId="0" xfId="0" applyFont="1" applyFill="1" applyAlignment="1"/>
    <xf numFmtId="0" fontId="3" fillId="51" borderId="0" xfId="162" applyFill="1" applyAlignment="1" applyProtection="1"/>
    <xf numFmtId="0" fontId="0" fillId="0" borderId="0" xfId="0" applyBorder="1" applyAlignment="1"/>
    <xf numFmtId="0" fontId="156" fillId="51" borderId="0" xfId="0" applyFont="1" applyFill="1" applyBorder="1" applyAlignment="1">
      <alignment horizontal="right" wrapText="1" indent="1"/>
    </xf>
    <xf numFmtId="0" fontId="8" fillId="0" borderId="0" xfId="0" applyFont="1" applyBorder="1" applyAlignment="1">
      <alignment horizontal="right" indent="1"/>
    </xf>
    <xf numFmtId="0" fontId="8" fillId="0" borderId="11" xfId="0" applyFont="1" applyBorder="1" applyAlignment="1">
      <alignment horizontal="right" indent="1"/>
    </xf>
    <xf numFmtId="0" fontId="8" fillId="0" borderId="28" xfId="0" applyFont="1" applyBorder="1" applyAlignment="1">
      <alignment horizontal="right" indent="1"/>
    </xf>
    <xf numFmtId="1" fontId="9" fillId="0" borderId="0" xfId="220" applyNumberFormat="1" applyFont="1" applyFill="1" applyAlignment="1"/>
    <xf numFmtId="0" fontId="5" fillId="0" borderId="0" xfId="222" applyNumberFormat="1" applyFont="1" applyBorder="1" applyAlignment="1">
      <alignment wrapText="1"/>
    </xf>
    <xf numFmtId="0" fontId="60" fillId="0" borderId="0" xfId="0" applyFont="1" applyAlignment="1">
      <alignment vertical="top"/>
    </xf>
    <xf numFmtId="0" fontId="5" fillId="0" borderId="18" xfId="220" applyFont="1" applyFill="1" applyBorder="1" applyAlignment="1">
      <alignment horizontal="center" vertical="center" wrapText="1"/>
    </xf>
    <xf numFmtId="0" fontId="5" fillId="0" borderId="29" xfId="220" applyFont="1" applyBorder="1" applyAlignment="1">
      <alignment horizontal="center" vertical="center" wrapText="1"/>
    </xf>
    <xf numFmtId="0" fontId="0" fillId="0" borderId="0" xfId="0" applyBorder="1" applyAlignment="1"/>
    <xf numFmtId="0" fontId="5" fillId="0" borderId="17" xfId="220" applyFont="1" applyFill="1" applyBorder="1" applyAlignment="1">
      <alignment horizontal="center" vertical="center" wrapText="1"/>
    </xf>
    <xf numFmtId="0" fontId="9" fillId="0" borderId="18" xfId="220" applyFont="1" applyBorder="1"/>
    <xf numFmtId="0" fontId="0" fillId="25" borderId="18" xfId="0" applyFill="1" applyBorder="1"/>
    <xf numFmtId="0" fontId="14" fillId="0" borderId="0" xfId="220" applyFont="1" applyBorder="1" applyAlignment="1"/>
    <xf numFmtId="0" fontId="14" fillId="0" borderId="18" xfId="220" applyFont="1" applyBorder="1" applyAlignment="1">
      <alignment vertical="center"/>
    </xf>
    <xf numFmtId="164" fontId="60" fillId="0" borderId="0" xfId="0" applyNumberFormat="1" applyFont="1"/>
    <xf numFmtId="0" fontId="5" fillId="0" borderId="24" xfId="0" quotePrefix="1" applyFont="1" applyBorder="1" applyAlignment="1">
      <alignment horizontal="right" indent="1"/>
    </xf>
    <xf numFmtId="0" fontId="8" fillId="0" borderId="19" xfId="213" applyFont="1" applyFill="1" applyBorder="1" applyAlignment="1">
      <alignment horizontal="right" indent="1"/>
    </xf>
    <xf numFmtId="0" fontId="8" fillId="0" borderId="16" xfId="213" applyFont="1" applyFill="1" applyBorder="1" applyAlignment="1">
      <alignment horizontal="right" indent="1"/>
    </xf>
    <xf numFmtId="0" fontId="60" fillId="0" borderId="0" xfId="0" applyFont="1" applyBorder="1" applyAlignment="1"/>
    <xf numFmtId="0" fontId="5" fillId="0" borderId="0" xfId="0" applyFont="1" applyFill="1" applyBorder="1" applyAlignment="1">
      <alignment horizontal="right" indent="1"/>
    </xf>
    <xf numFmtId="164" fontId="0" fillId="24" borderId="0" xfId="0" applyNumberFormat="1" applyFill="1" applyBorder="1" applyAlignment="1"/>
    <xf numFmtId="0" fontId="8" fillId="0" borderId="0" xfId="0" applyFont="1" applyFill="1" applyBorder="1" applyAlignment="1">
      <alignment horizontal="right" indent="1"/>
    </xf>
    <xf numFmtId="0" fontId="0" fillId="0" borderId="0" xfId="0" applyAlignment="1"/>
    <xf numFmtId="0" fontId="0" fillId="51" borderId="0" xfId="0" applyFill="1" applyAlignment="1"/>
    <xf numFmtId="0" fontId="5" fillId="0" borderId="0" xfId="220" applyNumberFormat="1" applyFont="1" applyBorder="1" applyAlignment="1">
      <alignment horizontal="center"/>
    </xf>
    <xf numFmtId="0" fontId="159" fillId="0" borderId="0" xfId="0" applyFont="1"/>
    <xf numFmtId="0" fontId="0" fillId="51" borderId="0" xfId="0" applyFill="1" applyAlignment="1"/>
    <xf numFmtId="0" fontId="0" fillId="0" borderId="0" xfId="0" applyAlignment="1"/>
    <xf numFmtId="0" fontId="0" fillId="51" borderId="0" xfId="0" applyFont="1" applyFill="1" applyAlignment="1"/>
    <xf numFmtId="0" fontId="5" fillId="0" borderId="0" xfId="222" applyNumberFormat="1" applyFont="1" applyBorder="1" applyAlignment="1">
      <alignment horizontal="left" wrapText="1" indent="2"/>
    </xf>
    <xf numFmtId="0" fontId="27" fillId="0" borderId="0" xfId="222" applyNumberFormat="1" applyFont="1" applyBorder="1" applyAlignment="1">
      <alignment horizontal="left" wrapText="1" indent="3"/>
    </xf>
    <xf numFmtId="0" fontId="5" fillId="51" borderId="8" xfId="211" applyFont="1" applyFill="1" applyBorder="1" applyAlignment="1">
      <alignment horizontal="center"/>
    </xf>
    <xf numFmtId="0" fontId="8" fillId="51" borderId="21" xfId="211" applyNumberFormat="1" applyFont="1" applyFill="1" applyBorder="1" applyAlignment="1">
      <alignment horizontal="right"/>
    </xf>
    <xf numFmtId="164" fontId="8" fillId="51" borderId="21" xfId="211" applyNumberFormat="1" applyFont="1" applyFill="1" applyBorder="1" applyAlignment="1">
      <alignment horizontal="right" indent="1"/>
    </xf>
    <xf numFmtId="0" fontId="52" fillId="51" borderId="0" xfId="211" applyFont="1" applyFill="1" applyBorder="1" applyAlignment="1">
      <alignment horizontal="right"/>
    </xf>
    <xf numFmtId="164" fontId="52" fillId="51" borderId="21" xfId="211" applyNumberFormat="1" applyFont="1" applyFill="1" applyBorder="1" applyAlignment="1">
      <alignment horizontal="right" indent="1"/>
    </xf>
    <xf numFmtId="0" fontId="5" fillId="0" borderId="21" xfId="0" applyFont="1" applyBorder="1" applyAlignment="1">
      <alignment horizontal="right" wrapText="1" indent="1"/>
    </xf>
    <xf numFmtId="0" fontId="5" fillId="0" borderId="23" xfId="0" applyFont="1" applyBorder="1" applyAlignment="1">
      <alignment horizontal="right" wrapText="1" indent="1"/>
    </xf>
    <xf numFmtId="0" fontId="8" fillId="0" borderId="21" xfId="0" applyFont="1" applyBorder="1" applyAlignment="1">
      <alignment horizontal="right" wrapText="1" indent="1"/>
    </xf>
    <xf numFmtId="0" fontId="8" fillId="0" borderId="23" xfId="0" applyFont="1" applyBorder="1" applyAlignment="1">
      <alignment horizontal="right" wrapText="1" indent="1"/>
    </xf>
    <xf numFmtId="0" fontId="5" fillId="0" borderId="24" xfId="0" applyNumberFormat="1" applyFont="1" applyBorder="1" applyAlignment="1">
      <alignment horizontal="right" wrapText="1" indent="1"/>
    </xf>
    <xf numFmtId="0" fontId="5" fillId="0" borderId="25" xfId="0" applyNumberFormat="1" applyFont="1" applyBorder="1" applyAlignment="1">
      <alignment horizontal="right" wrapText="1" indent="1"/>
    </xf>
    <xf numFmtId="0" fontId="8" fillId="0" borderId="21" xfId="220" applyNumberFormat="1" applyFont="1" applyFill="1" applyBorder="1" applyAlignment="1">
      <alignment horizontal="right" indent="1"/>
    </xf>
    <xf numFmtId="0" fontId="8" fillId="0" borderId="23" xfId="220" applyNumberFormat="1" applyFont="1" applyFill="1" applyBorder="1" applyAlignment="1">
      <alignment horizontal="right" indent="1"/>
    </xf>
    <xf numFmtId="0" fontId="8" fillId="51" borderId="21" xfId="220" applyNumberFormat="1" applyFont="1" applyFill="1" applyBorder="1" applyAlignment="1">
      <alignment horizontal="right" indent="1"/>
    </xf>
    <xf numFmtId="0" fontId="36" fillId="51" borderId="0" xfId="211" applyFont="1" applyFill="1"/>
    <xf numFmtId="0" fontId="9" fillId="51" borderId="0" xfId="211" applyFont="1" applyFill="1"/>
    <xf numFmtId="0" fontId="12" fillId="51" borderId="0" xfId="0" applyFont="1" applyFill="1" applyAlignment="1">
      <alignment horizontal="left" vertical="center"/>
    </xf>
    <xf numFmtId="0" fontId="0" fillId="51" borderId="0" xfId="0" applyFill="1" applyAlignment="1">
      <alignment horizontal="left" vertical="center"/>
    </xf>
    <xf numFmtId="0" fontId="0" fillId="51" borderId="0" xfId="0" applyFill="1" applyAlignment="1"/>
    <xf numFmtId="0" fontId="3" fillId="51" borderId="0" xfId="162" applyFill="1" applyAlignment="1" applyProtection="1">
      <alignment horizontal="left" vertical="center"/>
    </xf>
    <xf numFmtId="0" fontId="13" fillId="51" borderId="0" xfId="0" applyFont="1" applyFill="1" applyAlignment="1">
      <alignment horizontal="left" vertical="center"/>
    </xf>
    <xf numFmtId="164" fontId="11" fillId="51" borderId="0" xfId="0" applyNumberFormat="1" applyFont="1" applyFill="1" applyAlignment="1"/>
    <xf numFmtId="0" fontId="9" fillId="51" borderId="0" xfId="211" applyFill="1" applyAlignment="1"/>
    <xf numFmtId="0" fontId="34" fillId="51" borderId="0" xfId="211" applyFont="1" applyFill="1"/>
    <xf numFmtId="0" fontId="5" fillId="51" borderId="16" xfId="211" applyFont="1" applyFill="1" applyBorder="1" applyAlignment="1">
      <alignment horizontal="center" vertical="center" wrapText="1"/>
    </xf>
    <xf numFmtId="0" fontId="5" fillId="51" borderId="8" xfId="211" applyFont="1" applyFill="1" applyBorder="1" applyAlignment="1">
      <alignment horizontal="center" vertical="center" wrapText="1"/>
    </xf>
    <xf numFmtId="0" fontId="9" fillId="51" borderId="0" xfId="211" applyFill="1" applyBorder="1" applyAlignment="1"/>
    <xf numFmtId="0" fontId="9" fillId="51" borderId="0" xfId="211" applyFill="1"/>
    <xf numFmtId="164" fontId="11" fillId="0" borderId="0" xfId="0" applyNumberFormat="1" applyFont="1"/>
    <xf numFmtId="0" fontId="40" fillId="0" borderId="0" xfId="222" applyNumberFormat="1" applyFont="1" applyBorder="1" applyAlignment="1">
      <alignment wrapText="1"/>
    </xf>
    <xf numFmtId="0" fontId="36" fillId="0" borderId="0" xfId="0" applyFont="1"/>
    <xf numFmtId="0" fontId="9" fillId="0" borderId="0" xfId="0" applyFont="1"/>
    <xf numFmtId="0" fontId="36" fillId="51" borderId="0" xfId="0" applyNumberFormat="1" applyFont="1" applyFill="1" applyBorder="1" applyAlignment="1">
      <alignment horizontal="left"/>
    </xf>
    <xf numFmtId="0" fontId="5" fillId="51" borderId="0" xfId="0" applyFont="1" applyFill="1" applyBorder="1" applyAlignment="1">
      <alignment horizontal="right" indent="1"/>
    </xf>
    <xf numFmtId="0" fontId="9" fillId="51" borderId="0" xfId="0" applyFont="1" applyFill="1"/>
    <xf numFmtId="0" fontId="37" fillId="51" borderId="0" xfId="0" applyFont="1" applyFill="1" applyAlignment="1">
      <alignment horizontal="left"/>
    </xf>
    <xf numFmtId="0" fontId="9" fillId="0" borderId="0" xfId="0" applyFont="1" applyAlignment="1"/>
    <xf numFmtId="0" fontId="8" fillId="24" borderId="0" xfId="0" applyFont="1" applyFill="1" applyBorder="1" applyAlignment="1">
      <alignment horizontal="left"/>
    </xf>
    <xf numFmtId="0" fontId="0" fillId="0" borderId="0" xfId="0"/>
    <xf numFmtId="0" fontId="0" fillId="51" borderId="0" xfId="0" applyFill="1"/>
    <xf numFmtId="0" fontId="5" fillId="0" borderId="0" xfId="0" applyFont="1" applyAlignment="1">
      <alignment horizontal="right" wrapText="1"/>
    </xf>
    <xf numFmtId="0" fontId="8" fillId="0" borderId="0" xfId="0" applyFont="1" applyAlignment="1">
      <alignment horizontal="right" wrapText="1" indent="1"/>
    </xf>
    <xf numFmtId="0" fontId="5" fillId="0" borderId="8" xfId="0" applyFont="1" applyBorder="1" applyAlignment="1">
      <alignment horizontal="right"/>
    </xf>
    <xf numFmtId="0" fontId="155" fillId="0" borderId="0" xfId="0" applyFont="1"/>
    <xf numFmtId="1" fontId="5" fillId="0" borderId="24" xfId="0" applyNumberFormat="1" applyFont="1" applyBorder="1" applyAlignment="1">
      <alignment horizontal="right" wrapText="1" indent="1"/>
    </xf>
    <xf numFmtId="164" fontId="5" fillId="51" borderId="21" xfId="0" applyNumberFormat="1" applyFont="1" applyFill="1" applyBorder="1" applyAlignment="1">
      <alignment horizontal="right" indent="1"/>
    </xf>
    <xf numFmtId="0" fontId="5" fillId="51" borderId="21" xfId="0" applyFont="1" applyFill="1" applyBorder="1" applyAlignment="1">
      <alignment horizontal="right" indent="1"/>
    </xf>
    <xf numFmtId="164" fontId="5" fillId="51" borderId="21" xfId="0" quotePrefix="1" applyNumberFormat="1" applyFont="1" applyFill="1" applyBorder="1" applyAlignment="1">
      <alignment horizontal="right" indent="1"/>
    </xf>
    <xf numFmtId="164" fontId="5" fillId="51" borderId="0" xfId="221" applyNumberFormat="1" applyFont="1" applyFill="1" applyAlignment="1">
      <alignment horizontal="right" indent="1"/>
    </xf>
    <xf numFmtId="164" fontId="5" fillId="0" borderId="0" xfId="233" applyNumberFormat="1" applyFont="1" applyAlignment="1" applyProtection="1">
      <alignment horizontal="right" indent="1"/>
    </xf>
    <xf numFmtId="164" fontId="5" fillId="0" borderId="21" xfId="233" applyNumberFormat="1" applyFont="1" applyBorder="1" applyAlignment="1" applyProtection="1">
      <alignment horizontal="right" indent="1"/>
    </xf>
    <xf numFmtId="0" fontId="0" fillId="0" borderId="0" xfId="0" applyAlignment="1"/>
    <xf numFmtId="1" fontId="5" fillId="0" borderId="21" xfId="220" quotePrefix="1" applyNumberFormat="1" applyFont="1" applyFill="1" applyBorder="1" applyAlignment="1">
      <alignment horizontal="right" indent="1"/>
    </xf>
    <xf numFmtId="0" fontId="0" fillId="0" borderId="0" xfId="0" applyAlignment="1"/>
    <xf numFmtId="0" fontId="0" fillId="51" borderId="0" xfId="0" applyFill="1" applyAlignment="1"/>
    <xf numFmtId="1" fontId="0" fillId="0" borderId="0" xfId="0" applyNumberFormat="1"/>
    <xf numFmtId="0" fontId="0" fillId="0" borderId="0" xfId="0" applyAlignment="1"/>
    <xf numFmtId="164" fontId="5" fillId="51" borderId="0" xfId="221" applyNumberFormat="1" applyFont="1" applyFill="1" applyBorder="1" applyAlignment="1">
      <alignment horizontal="right" indent="1"/>
    </xf>
    <xf numFmtId="164" fontId="5" fillId="51" borderId="0" xfId="211" applyNumberFormat="1" applyFont="1" applyFill="1" applyBorder="1" applyAlignment="1">
      <alignment horizontal="right" indent="1"/>
    </xf>
    <xf numFmtId="0" fontId="9" fillId="0" borderId="21" xfId="0" applyFont="1" applyBorder="1"/>
    <xf numFmtId="164" fontId="5" fillId="0" borderId="21" xfId="228" applyNumberFormat="1" applyFont="1" applyFill="1" applyBorder="1" applyAlignment="1">
      <alignment horizontal="right" wrapText="1" indent="1"/>
    </xf>
    <xf numFmtId="166" fontId="22" fillId="0" borderId="0" xfId="220" applyNumberFormat="1" applyFont="1"/>
    <xf numFmtId="165" fontId="60" fillId="0" borderId="0" xfId="0" applyNumberFormat="1" applyFont="1"/>
    <xf numFmtId="0" fontId="0" fillId="0" borderId="0" xfId="0" applyAlignment="1"/>
    <xf numFmtId="0" fontId="73" fillId="0" borderId="0" xfId="0" applyFont="1" applyAlignment="1"/>
    <xf numFmtId="164" fontId="5" fillId="0" borderId="0" xfId="232" applyNumberFormat="1" applyFont="1" applyBorder="1" applyAlignment="1">
      <alignment horizontal="right" indent="1"/>
    </xf>
    <xf numFmtId="164" fontId="5" fillId="0" borderId="21" xfId="232" applyNumberFormat="1" applyFont="1" applyBorder="1" applyAlignment="1">
      <alignment horizontal="right" indent="1"/>
    </xf>
    <xf numFmtId="0" fontId="14" fillId="0" borderId="0" xfId="0" applyFont="1" applyAlignment="1">
      <alignment horizontal="left" vertical="center"/>
    </xf>
    <xf numFmtId="0" fontId="73" fillId="0" borderId="0" xfId="0" applyFont="1"/>
    <xf numFmtId="0" fontId="9" fillId="0" borderId="0" xfId="0" applyFont="1" applyAlignment="1">
      <alignment vertical="center"/>
    </xf>
    <xf numFmtId="0" fontId="8" fillId="0" borderId="11" xfId="0" applyNumberFormat="1" applyFont="1" applyBorder="1" applyAlignment="1">
      <alignment horizontal="left"/>
    </xf>
    <xf numFmtId="164" fontId="8" fillId="0" borderId="15" xfId="0" applyNumberFormat="1" applyFont="1" applyBorder="1" applyAlignment="1">
      <alignment horizontal="right" wrapText="1" indent="1"/>
    </xf>
    <xf numFmtId="164" fontId="5" fillId="0" borderId="23" xfId="0" applyNumberFormat="1" applyFont="1" applyBorder="1" applyAlignment="1">
      <alignment horizontal="right" wrapText="1" indent="1"/>
    </xf>
    <xf numFmtId="0" fontId="73" fillId="0" borderId="21" xfId="0" applyFont="1" applyBorder="1" applyAlignment="1"/>
    <xf numFmtId="0" fontId="5" fillId="0" borderId="20" xfId="0" applyNumberFormat="1" applyFont="1" applyBorder="1" applyAlignment="1">
      <alignment horizontal="left"/>
    </xf>
    <xf numFmtId="164" fontId="5" fillId="0" borderId="30" xfId="0" applyNumberFormat="1" applyFont="1" applyBorder="1" applyAlignment="1">
      <alignment horizontal="right" wrapText="1" indent="1"/>
    </xf>
    <xf numFmtId="0" fontId="8" fillId="0" borderId="20" xfId="0" applyNumberFormat="1" applyFont="1" applyBorder="1" applyAlignment="1">
      <alignment horizontal="left"/>
    </xf>
    <xf numFmtId="0" fontId="102" fillId="0" borderId="0" xfId="0" applyFont="1" applyAlignment="1"/>
    <xf numFmtId="0" fontId="5" fillId="0" borderId="0" xfId="0" applyNumberFormat="1" applyFont="1" applyBorder="1" applyAlignment="1"/>
    <xf numFmtId="164" fontId="73" fillId="0" borderId="0" xfId="0" applyNumberFormat="1" applyFont="1"/>
    <xf numFmtId="1" fontId="9" fillId="0" borderId="0" xfId="220" applyNumberFormat="1" applyFont="1" applyFill="1"/>
    <xf numFmtId="0" fontId="5" fillId="51" borderId="21" xfId="220" applyFont="1" applyFill="1" applyBorder="1" applyAlignment="1">
      <alignment horizontal="left"/>
    </xf>
    <xf numFmtId="0" fontId="5" fillId="51" borderId="21" xfId="220" applyNumberFormat="1" applyFont="1" applyFill="1" applyBorder="1" applyAlignment="1">
      <alignment horizontal="right" indent="1"/>
    </xf>
    <xf numFmtId="164" fontId="52" fillId="0" borderId="23" xfId="220" applyNumberFormat="1" applyFont="1" applyBorder="1" applyAlignment="1">
      <alignment horizontal="right" indent="1"/>
    </xf>
    <xf numFmtId="0" fontId="0" fillId="0" borderId="0" xfId="0" applyAlignment="1"/>
    <xf numFmtId="0" fontId="0" fillId="51" borderId="0" xfId="0" applyFill="1" applyAlignment="1"/>
    <xf numFmtId="164" fontId="27" fillId="0" borderId="21" xfId="0" applyNumberFormat="1" applyFont="1" applyBorder="1" applyAlignment="1">
      <alignment horizontal="right"/>
    </xf>
    <xf numFmtId="0" fontId="0" fillId="0" borderId="0" xfId="0" applyAlignment="1"/>
    <xf numFmtId="0" fontId="0" fillId="0" borderId="0" xfId="0" applyAlignment="1"/>
    <xf numFmtId="164" fontId="5" fillId="0" borderId="0" xfId="220" applyNumberFormat="1" applyFont="1" applyBorder="1" applyAlignment="1">
      <alignment horizontal="right" indent="1"/>
    </xf>
    <xf numFmtId="164" fontId="8" fillId="51" borderId="21" xfId="220" applyNumberFormat="1" applyFont="1" applyFill="1" applyBorder="1" applyAlignment="1">
      <alignment horizontal="right" indent="1"/>
    </xf>
    <xf numFmtId="0" fontId="14" fillId="0" borderId="0" xfId="220" applyFont="1" applyAlignment="1">
      <alignment horizontal="left" vertical="center"/>
    </xf>
    <xf numFmtId="0" fontId="35" fillId="24" borderId="0" xfId="216" applyFont="1" applyFill="1" applyBorder="1" applyAlignment="1">
      <alignment horizontal="left" vertical="top" wrapText="1"/>
    </xf>
    <xf numFmtId="0" fontId="0" fillId="52" borderId="0" xfId="0" applyFill="1"/>
    <xf numFmtId="0" fontId="5" fillId="0" borderId="0" xfId="220" applyFont="1" applyFill="1" applyBorder="1" applyAlignment="1">
      <alignment horizontal="center" wrapText="1"/>
    </xf>
    <xf numFmtId="1" fontId="8" fillId="0" borderId="27" xfId="0" quotePrefix="1" applyNumberFormat="1" applyFont="1" applyBorder="1" applyAlignment="1">
      <alignment horizontal="right" indent="1"/>
    </xf>
    <xf numFmtId="1" fontId="5" fillId="0" borderId="21" xfId="0" quotePrefix="1" applyNumberFormat="1" applyFont="1" applyBorder="1" applyAlignment="1">
      <alignment horizontal="right" indent="1"/>
    </xf>
    <xf numFmtId="0" fontId="3" fillId="0" borderId="0" xfId="162" applyAlignment="1" applyProtection="1"/>
    <xf numFmtId="0" fontId="55" fillId="0" borderId="0" xfId="162" applyFont="1" applyAlignment="1" applyProtection="1">
      <alignment vertical="center" wrapText="1"/>
    </xf>
    <xf numFmtId="0" fontId="160" fillId="0" borderId="0" xfId="0" applyFont="1"/>
    <xf numFmtId="0" fontId="5" fillId="0" borderId="0" xfId="222" applyNumberFormat="1" applyFont="1" applyBorder="1" applyAlignment="1">
      <alignment horizontal="left" wrapText="1" indent="3"/>
    </xf>
    <xf numFmtId="0" fontId="161" fillId="0" borderId="0" xfId="0" applyFont="1"/>
    <xf numFmtId="0" fontId="0" fillId="0" borderId="0" xfId="0" applyAlignment="1">
      <alignment horizontal="left"/>
    </xf>
    <xf numFmtId="0" fontId="3" fillId="0" borderId="0" xfId="162" applyFont="1" applyFill="1" applyAlignment="1" applyProtection="1">
      <alignment horizontal="left" vertical="center"/>
    </xf>
    <xf numFmtId="0" fontId="0" fillId="0" borderId="0" xfId="0"/>
    <xf numFmtId="0" fontId="37" fillId="0" borderId="0" xfId="222" applyFont="1"/>
    <xf numFmtId="0" fontId="0" fillId="0" borderId="0" xfId="0"/>
    <xf numFmtId="0" fontId="0" fillId="0" borderId="0" xfId="0" applyAlignment="1"/>
    <xf numFmtId="0" fontId="0" fillId="51" borderId="0" xfId="0" applyFill="1" applyAlignment="1"/>
    <xf numFmtId="0" fontId="0" fillId="0" borderId="0" xfId="0"/>
    <xf numFmtId="0" fontId="0" fillId="0" borderId="0" xfId="0"/>
    <xf numFmtId="0" fontId="5" fillId="0" borderId="31" xfId="220" applyFont="1" applyFill="1" applyBorder="1" applyAlignment="1">
      <alignment horizontal="center" vertical="center" wrapText="1"/>
    </xf>
    <xf numFmtId="0" fontId="5" fillId="0" borderId="29" xfId="220" applyFont="1" applyFill="1" applyBorder="1" applyAlignment="1">
      <alignment horizontal="center" vertical="center" wrapText="1"/>
    </xf>
    <xf numFmtId="0" fontId="0" fillId="0" borderId="0" xfId="0" applyAlignment="1"/>
    <xf numFmtId="0" fontId="0" fillId="0" borderId="0" xfId="0"/>
    <xf numFmtId="0" fontId="0" fillId="0" borderId="0" xfId="0" applyAlignment="1"/>
    <xf numFmtId="0" fontId="0" fillId="0" borderId="0" xfId="0"/>
    <xf numFmtId="2" fontId="27" fillId="0" borderId="21" xfId="0" applyNumberFormat="1" applyFont="1" applyFill="1" applyBorder="1" applyAlignment="1">
      <alignment horizontal="right" indent="1"/>
    </xf>
    <xf numFmtId="164" fontId="5" fillId="0" borderId="23" xfId="0" applyNumberFormat="1" applyFont="1" applyFill="1" applyBorder="1" applyAlignment="1">
      <alignment horizontal="right" indent="1"/>
    </xf>
    <xf numFmtId="0" fontId="5" fillId="0" borderId="21" xfId="0" applyNumberFormat="1" applyFont="1" applyBorder="1" applyAlignment="1">
      <alignment horizontal="right" indent="1"/>
    </xf>
    <xf numFmtId="0" fontId="5" fillId="0" borderId="23" xfId="0" applyNumberFormat="1" applyFont="1" applyBorder="1" applyAlignment="1">
      <alignment horizontal="right" indent="1"/>
    </xf>
    <xf numFmtId="164" fontId="8" fillId="25" borderId="23" xfId="220" applyNumberFormat="1" applyFont="1" applyFill="1" applyBorder="1" applyAlignment="1">
      <alignment horizontal="right" indent="1"/>
    </xf>
    <xf numFmtId="164" fontId="52" fillId="25" borderId="23" xfId="220" applyNumberFormat="1" applyFont="1" applyFill="1" applyBorder="1" applyAlignment="1">
      <alignment horizontal="right" indent="1"/>
    </xf>
    <xf numFmtId="2" fontId="53" fillId="0" borderId="21" xfId="0" applyNumberFormat="1" applyFont="1" applyFill="1" applyBorder="1" applyAlignment="1">
      <alignment horizontal="right" indent="1"/>
    </xf>
    <xf numFmtId="164" fontId="53" fillId="0" borderId="21" xfId="0" applyNumberFormat="1" applyFont="1" applyFill="1" applyBorder="1" applyAlignment="1">
      <alignment horizontal="right" indent="1"/>
    </xf>
    <xf numFmtId="0" fontId="27" fillId="0" borderId="21" xfId="0" applyNumberFormat="1" applyFont="1" applyFill="1" applyBorder="1"/>
    <xf numFmtId="164" fontId="27" fillId="0" borderId="21" xfId="0" applyNumberFormat="1" applyFont="1" applyFill="1" applyBorder="1" applyAlignment="1">
      <alignment horizontal="right" indent="1"/>
    </xf>
    <xf numFmtId="164" fontId="27" fillId="0" borderId="0" xfId="0" applyNumberFormat="1" applyFont="1" applyFill="1" applyBorder="1" applyAlignment="1">
      <alignment horizontal="right" indent="1"/>
    </xf>
    <xf numFmtId="0" fontId="0" fillId="0" borderId="0" xfId="0" applyFill="1"/>
    <xf numFmtId="164" fontId="8" fillId="51" borderId="23" xfId="220" applyNumberFormat="1" applyFont="1" applyFill="1" applyBorder="1" applyAlignment="1">
      <alignment horizontal="right" indent="1"/>
    </xf>
    <xf numFmtId="164" fontId="52" fillId="24" borderId="23" xfId="220" applyNumberFormat="1" applyFont="1" applyFill="1" applyBorder="1" applyAlignment="1">
      <alignment horizontal="right" indent="1"/>
    </xf>
    <xf numFmtId="0" fontId="5" fillId="0" borderId="0" xfId="220" applyFont="1" applyFill="1" applyAlignment="1">
      <alignment horizontal="right" indent="1"/>
    </xf>
    <xf numFmtId="0" fontId="22" fillId="0" borderId="0" xfId="220" applyFont="1" applyFill="1" applyBorder="1"/>
    <xf numFmtId="0" fontId="60" fillId="0" borderId="0" xfId="0" applyFont="1" applyBorder="1"/>
    <xf numFmtId="164" fontId="11" fillId="0" borderId="0" xfId="0" applyNumberFormat="1" applyFont="1" applyBorder="1" applyAlignment="1"/>
    <xf numFmtId="164" fontId="0" fillId="51" borderId="0" xfId="0" applyNumberFormat="1" applyFill="1" applyAlignment="1"/>
    <xf numFmtId="0" fontId="5" fillId="0" borderId="21" xfId="0" applyFont="1" applyBorder="1" applyAlignment="1">
      <alignment horizontal="right"/>
    </xf>
    <xf numFmtId="0" fontId="5" fillId="0" borderId="23" xfId="211" applyNumberFormat="1" applyFont="1" applyFill="1" applyBorder="1" applyAlignment="1">
      <alignment horizontal="right" indent="1"/>
    </xf>
    <xf numFmtId="0" fontId="0" fillId="0" borderId="0" xfId="0" applyFill="1" applyAlignment="1"/>
    <xf numFmtId="0" fontId="22" fillId="0" borderId="0" xfId="220" applyFont="1" applyFill="1" applyBorder="1" applyAlignment="1"/>
    <xf numFmtId="0" fontId="3" fillId="0" borderId="0" xfId="162" quotePrefix="1" applyAlignment="1" applyProtection="1"/>
    <xf numFmtId="164" fontId="8" fillId="0" borderId="15" xfId="220" applyNumberFormat="1" applyFont="1" applyFill="1" applyBorder="1" applyAlignment="1">
      <alignment horizontal="right" indent="1"/>
    </xf>
    <xf numFmtId="164" fontId="5" fillId="0" borderId="23" xfId="0" applyNumberFormat="1" applyFont="1" applyBorder="1" applyAlignment="1">
      <alignment horizontal="right" indent="1"/>
    </xf>
    <xf numFmtId="0" fontId="0" fillId="0" borderId="0" xfId="0" applyAlignment="1"/>
    <xf numFmtId="0" fontId="0" fillId="0" borderId="0" xfId="0"/>
    <xf numFmtId="0" fontId="0" fillId="0" borderId="0" xfId="0" applyAlignment="1"/>
    <xf numFmtId="0" fontId="0" fillId="51" borderId="0" xfId="0" applyFill="1" applyAlignment="1"/>
    <xf numFmtId="164" fontId="5" fillId="0" borderId="24" xfId="232" applyNumberFormat="1" applyFont="1" applyBorder="1" applyAlignment="1">
      <alignment horizontal="right" indent="1"/>
    </xf>
    <xf numFmtId="164" fontId="27" fillId="0" borderId="23" xfId="0" applyNumberFormat="1" applyFont="1" applyFill="1" applyBorder="1" applyAlignment="1">
      <alignment horizontal="right" indent="1"/>
    </xf>
    <xf numFmtId="164" fontId="5" fillId="0" borderId="0" xfId="220" applyNumberFormat="1" applyFont="1" applyFill="1" applyAlignment="1">
      <alignment horizontal="right" indent="1"/>
    </xf>
    <xf numFmtId="2" fontId="5" fillId="0" borderId="0" xfId="220" applyNumberFormat="1" applyFont="1" applyFill="1" applyAlignment="1">
      <alignment horizontal="right" indent="1"/>
    </xf>
    <xf numFmtId="2" fontId="5" fillId="0" borderId="21" xfId="220" applyNumberFormat="1" applyFont="1" applyFill="1" applyBorder="1" applyAlignment="1">
      <alignment horizontal="right" indent="1"/>
    </xf>
    <xf numFmtId="0" fontId="60" fillId="0" borderId="0" xfId="0" applyFont="1" applyFill="1" applyBorder="1"/>
    <xf numFmtId="0" fontId="60" fillId="0" borderId="0" xfId="0" applyFont="1" applyFill="1"/>
    <xf numFmtId="0" fontId="0" fillId="0" borderId="0" xfId="0" applyFill="1" applyBorder="1"/>
    <xf numFmtId="0" fontId="8" fillId="0" borderId="23" xfId="211" applyNumberFormat="1" applyFont="1" applyFill="1" applyBorder="1" applyAlignment="1">
      <alignment horizontal="right" indent="1"/>
    </xf>
    <xf numFmtId="0" fontId="0" fillId="0" borderId="0" xfId="0" applyFont="1" applyBorder="1"/>
    <xf numFmtId="164" fontId="5" fillId="0" borderId="24" xfId="233" applyNumberFormat="1" applyFont="1" applyFill="1" applyBorder="1" applyAlignment="1" applyProtection="1">
      <alignment horizontal="right" indent="1"/>
    </xf>
    <xf numFmtId="164" fontId="5" fillId="0" borderId="0" xfId="233" applyNumberFormat="1" applyFont="1" applyFill="1" applyAlignment="1" applyProtection="1">
      <alignment horizontal="right" indent="1"/>
    </xf>
    <xf numFmtId="0" fontId="60" fillId="0" borderId="0" xfId="0" applyFont="1" applyFill="1" applyAlignment="1"/>
    <xf numFmtId="0" fontId="60" fillId="0" borderId="0" xfId="0" applyFont="1" applyFill="1" applyBorder="1" applyAlignment="1"/>
    <xf numFmtId="0" fontId="0" fillId="0" borderId="0" xfId="0" applyFill="1" applyBorder="1" applyAlignment="1"/>
    <xf numFmtId="1" fontId="5" fillId="51" borderId="21" xfId="220" applyNumberFormat="1" applyFont="1" applyFill="1" applyBorder="1" applyAlignment="1">
      <alignment horizontal="right" indent="1"/>
    </xf>
    <xf numFmtId="0" fontId="5" fillId="51" borderId="0" xfId="0" applyNumberFormat="1" applyFont="1" applyFill="1" applyBorder="1" applyAlignment="1">
      <alignment horizontal="left"/>
    </xf>
    <xf numFmtId="1" fontId="5" fillId="0" borderId="0" xfId="0" applyNumberFormat="1" applyFont="1" applyBorder="1" applyAlignment="1">
      <alignment horizontal="right" indent="1"/>
    </xf>
    <xf numFmtId="0" fontId="0" fillId="0" borderId="0" xfId="0" applyBorder="1" applyAlignment="1"/>
    <xf numFmtId="0" fontId="5" fillId="0" borderId="0" xfId="0" applyFont="1" applyFill="1" applyBorder="1" applyAlignment="1">
      <alignment horizontal="center"/>
    </xf>
    <xf numFmtId="164" fontId="5" fillId="0" borderId="21" xfId="0" applyNumberFormat="1" applyFont="1" applyFill="1" applyBorder="1" applyAlignment="1">
      <alignment horizontal="right" indent="1"/>
    </xf>
    <xf numFmtId="164" fontId="5" fillId="0" borderId="21" xfId="211" applyNumberFormat="1" applyFont="1" applyFill="1" applyBorder="1" applyAlignment="1">
      <alignment horizontal="right" indent="1"/>
    </xf>
    <xf numFmtId="0" fontId="5" fillId="0" borderId="21" xfId="211" applyNumberFormat="1" applyFont="1" applyFill="1" applyBorder="1" applyAlignment="1">
      <alignment horizontal="right" indent="1"/>
    </xf>
    <xf numFmtId="164" fontId="5" fillId="0" borderId="21" xfId="211" quotePrefix="1" applyNumberFormat="1" applyFont="1" applyFill="1" applyBorder="1" applyAlignment="1">
      <alignment horizontal="right" indent="1"/>
    </xf>
    <xf numFmtId="164" fontId="5" fillId="0" borderId="0" xfId="211" applyNumberFormat="1" applyFont="1" applyFill="1" applyBorder="1" applyAlignment="1">
      <alignment horizontal="right" indent="1"/>
    </xf>
    <xf numFmtId="0" fontId="0" fillId="0" borderId="0" xfId="0" applyFont="1" applyFill="1"/>
    <xf numFmtId="0" fontId="69" fillId="0" borderId="0" xfId="0" applyFont="1" applyBorder="1" applyAlignment="1"/>
    <xf numFmtId="164" fontId="162" fillId="0" borderId="0" xfId="0" applyNumberFormat="1" applyFont="1" applyBorder="1" applyAlignment="1"/>
    <xf numFmtId="164" fontId="52" fillId="0" borderId="25" xfId="0" applyNumberFormat="1" applyFont="1" applyBorder="1" applyAlignment="1">
      <alignment horizontal="right" wrapText="1" indent="1"/>
    </xf>
    <xf numFmtId="0" fontId="41" fillId="0" borderId="21" xfId="220" quotePrefix="1" applyNumberFormat="1" applyFont="1" applyFill="1" applyBorder="1" applyAlignment="1">
      <alignment horizontal="right" indent="1"/>
    </xf>
    <xf numFmtId="2" fontId="22" fillId="0" borderId="0" xfId="220" applyNumberFormat="1" applyFont="1" applyFill="1"/>
    <xf numFmtId="2" fontId="9" fillId="0" borderId="0" xfId="220" applyNumberFormat="1" applyFont="1" applyFill="1" applyAlignment="1"/>
    <xf numFmtId="1" fontId="5" fillId="0" borderId="15" xfId="220" applyNumberFormat="1" applyFont="1" applyFill="1" applyBorder="1" applyAlignment="1">
      <alignment horizontal="right" indent="1"/>
    </xf>
    <xf numFmtId="0" fontId="9" fillId="0" borderId="0" xfId="220" applyFont="1" applyBorder="1" applyAlignment="1"/>
    <xf numFmtId="0" fontId="5" fillId="0" borderId="0" xfId="0" applyFont="1" applyAlignment="1">
      <alignment horizontal="center"/>
    </xf>
    <xf numFmtId="0" fontId="5" fillId="0" borderId="21" xfId="0" applyFont="1" applyBorder="1" applyAlignment="1">
      <alignment horizontal="left"/>
    </xf>
    <xf numFmtId="0" fontId="5" fillId="0" borderId="0" xfId="0" applyFont="1"/>
    <xf numFmtId="0" fontId="103" fillId="0" borderId="0" xfId="0" applyFont="1" applyBorder="1" applyAlignment="1"/>
    <xf numFmtId="0" fontId="103" fillId="0" borderId="0" xfId="0" applyFont="1" applyAlignment="1"/>
    <xf numFmtId="164" fontId="60" fillId="0" borderId="0" xfId="0" applyNumberFormat="1" applyFont="1" applyAlignment="1">
      <alignment horizontal="right"/>
    </xf>
    <xf numFmtId="0" fontId="0" fillId="0" borderId="0" xfId="0" applyAlignment="1"/>
    <xf numFmtId="0" fontId="0" fillId="51" borderId="0" xfId="0" applyFill="1" applyAlignment="1"/>
    <xf numFmtId="0" fontId="0" fillId="0" borderId="0" xfId="0"/>
    <xf numFmtId="0" fontId="5" fillId="51" borderId="21" xfId="211" applyNumberFormat="1" applyFont="1" applyFill="1" applyBorder="1" applyAlignment="1"/>
    <xf numFmtId="0" fontId="5" fillId="51" borderId="21" xfId="211" applyNumberFormat="1" applyFont="1" applyFill="1" applyBorder="1" applyAlignment="1">
      <alignment horizontal="right" indent="1"/>
    </xf>
    <xf numFmtId="0" fontId="5" fillId="26" borderId="0" xfId="211" applyNumberFormat="1" applyFont="1" applyFill="1" applyBorder="1" applyAlignment="1"/>
    <xf numFmtId="0" fontId="150" fillId="0" borderId="0" xfId="0" applyFont="1"/>
    <xf numFmtId="164" fontId="5" fillId="51" borderId="21" xfId="221" applyNumberFormat="1" applyFont="1" applyFill="1" applyBorder="1" applyAlignment="1">
      <alignment horizontal="right" indent="1"/>
    </xf>
    <xf numFmtId="164" fontId="5" fillId="51" borderId="23" xfId="221" applyNumberFormat="1" applyFont="1" applyFill="1" applyBorder="1" applyAlignment="1">
      <alignment horizontal="right" indent="1"/>
    </xf>
    <xf numFmtId="164" fontId="5" fillId="51" borderId="21" xfId="211" applyNumberFormat="1" applyFont="1" applyFill="1" applyBorder="1" applyAlignment="1">
      <alignment horizontal="right" indent="1"/>
    </xf>
    <xf numFmtId="164" fontId="5" fillId="51" borderId="21" xfId="211" quotePrefix="1" applyNumberFormat="1" applyFont="1" applyFill="1" applyBorder="1" applyAlignment="1">
      <alignment horizontal="right" indent="1"/>
    </xf>
    <xf numFmtId="164" fontId="5" fillId="51" borderId="23" xfId="211" applyNumberFormat="1" applyFont="1" applyFill="1" applyBorder="1" applyAlignment="1">
      <alignment horizontal="right" indent="1"/>
    </xf>
    <xf numFmtId="0" fontId="152" fillId="0" borderId="0" xfId="0" applyFont="1" applyAlignment="1"/>
    <xf numFmtId="0" fontId="163" fillId="0" borderId="0" xfId="0" applyFont="1"/>
    <xf numFmtId="0" fontId="5" fillId="0" borderId="8" xfId="211" applyFont="1" applyFill="1" applyBorder="1" applyAlignment="1">
      <alignment horizontal="center"/>
    </xf>
    <xf numFmtId="0" fontId="5" fillId="0" borderId="21" xfId="211" applyNumberFormat="1" applyFont="1" applyFill="1" applyBorder="1" applyAlignment="1"/>
    <xf numFmtId="0" fontId="9" fillId="0" borderId="0" xfId="211" applyFill="1" applyBorder="1" applyAlignment="1"/>
    <xf numFmtId="164" fontId="5" fillId="0" borderId="21" xfId="211" applyNumberFormat="1" applyFont="1" applyFill="1" applyBorder="1" applyAlignment="1">
      <alignment horizontal="right" wrapText="1" indent="1"/>
    </xf>
    <xf numFmtId="0" fontId="9" fillId="0" borderId="0" xfId="222" applyFont="1" applyAlignment="1">
      <alignment vertical="center"/>
    </xf>
    <xf numFmtId="0" fontId="105" fillId="0" borderId="0" xfId="0" applyFont="1"/>
    <xf numFmtId="2" fontId="9" fillId="0" borderId="0" xfId="222" applyNumberFormat="1" applyFont="1"/>
    <xf numFmtId="2" fontId="9" fillId="0" borderId="0" xfId="222" applyNumberFormat="1" applyFont="1" applyAlignment="1">
      <alignment vertical="center"/>
    </xf>
    <xf numFmtId="2" fontId="60" fillId="0" borderId="0" xfId="0" applyNumberFormat="1" applyFont="1"/>
    <xf numFmtId="2" fontId="5" fillId="0" borderId="0" xfId="0" applyNumberFormat="1" applyFont="1" applyAlignment="1">
      <alignment horizontal="right" indent="1"/>
    </xf>
    <xf numFmtId="2" fontId="27" fillId="0" borderId="0" xfId="0" applyNumberFormat="1" applyFont="1"/>
    <xf numFmtId="0" fontId="5" fillId="0" borderId="0" xfId="0" applyFont="1" applyFill="1" applyAlignment="1">
      <alignment horizontal="center"/>
    </xf>
    <xf numFmtId="0" fontId="5" fillId="0" borderId="21" xfId="0" applyFont="1" applyFill="1" applyBorder="1" applyAlignment="1">
      <alignment horizontal="left"/>
    </xf>
    <xf numFmtId="0" fontId="5" fillId="0" borderId="0" xfId="0" applyFont="1" applyFill="1"/>
    <xf numFmtId="0" fontId="5" fillId="0" borderId="0" xfId="211" applyFont="1" applyFill="1" applyBorder="1" applyAlignment="1">
      <alignment horizontal="right" indent="1"/>
    </xf>
    <xf numFmtId="0" fontId="0" fillId="51" borderId="0" xfId="0" applyFill="1" applyAlignment="1"/>
    <xf numFmtId="0" fontId="5" fillId="51" borderId="0" xfId="211" applyNumberFormat="1" applyFont="1" applyFill="1" applyBorder="1" applyAlignment="1">
      <alignment horizontal="right" indent="1"/>
    </xf>
    <xf numFmtId="0" fontId="60" fillId="51" borderId="0" xfId="0" applyFont="1" applyFill="1" applyAlignment="1"/>
    <xf numFmtId="0" fontId="42" fillId="0" borderId="0" xfId="0" applyFont="1" applyFill="1" applyBorder="1" applyAlignment="1">
      <alignment horizontal="right" wrapText="1" indent="1"/>
    </xf>
    <xf numFmtId="0" fontId="5" fillId="0" borderId="21" xfId="211" applyNumberFormat="1" applyFont="1" applyFill="1" applyBorder="1" applyAlignment="1">
      <alignment horizontal="right" wrapText="1" indent="1"/>
    </xf>
    <xf numFmtId="0" fontId="5" fillId="0" borderId="21" xfId="0" applyFont="1" applyFill="1" applyBorder="1" applyAlignment="1">
      <alignment horizontal="right" indent="1"/>
    </xf>
    <xf numFmtId="0" fontId="5" fillId="0" borderId="23" xfId="0" applyFont="1" applyFill="1" applyBorder="1" applyAlignment="1">
      <alignment horizontal="right" indent="1"/>
    </xf>
    <xf numFmtId="0" fontId="9" fillId="0" borderId="0" xfId="211" applyFont="1" applyFill="1" applyBorder="1" applyAlignment="1"/>
    <xf numFmtId="164" fontId="60" fillId="0" borderId="0" xfId="0" applyNumberFormat="1" applyFont="1" applyBorder="1" applyAlignment="1"/>
    <xf numFmtId="0" fontId="60" fillId="51" borderId="0" xfId="0" applyFont="1" applyFill="1" applyBorder="1" applyAlignment="1"/>
    <xf numFmtId="2" fontId="5" fillId="0" borderId="0" xfId="0" applyNumberFormat="1" applyFont="1" applyFill="1" applyBorder="1" applyAlignment="1">
      <alignment horizontal="right" indent="1"/>
    </xf>
    <xf numFmtId="2" fontId="5" fillId="0" borderId="23" xfId="0" applyNumberFormat="1" applyFont="1" applyFill="1" applyBorder="1" applyAlignment="1">
      <alignment horizontal="right" indent="1"/>
    </xf>
    <xf numFmtId="0" fontId="5" fillId="51" borderId="24" xfId="0" quotePrefix="1" applyNumberFormat="1" applyFont="1" applyFill="1" applyBorder="1" applyAlignment="1">
      <alignment horizontal="right" wrapText="1" indent="1"/>
    </xf>
    <xf numFmtId="0" fontId="27" fillId="51" borderId="8" xfId="0" applyFont="1" applyFill="1" applyBorder="1" applyAlignment="1">
      <alignment horizontal="center"/>
    </xf>
    <xf numFmtId="0" fontId="27" fillId="51" borderId="21" xfId="0" applyNumberFormat="1" applyFont="1" applyFill="1" applyBorder="1"/>
    <xf numFmtId="164" fontId="8" fillId="51" borderId="21" xfId="0" applyNumberFormat="1" applyFont="1" applyFill="1" applyBorder="1" applyAlignment="1">
      <alignment horizontal="right" indent="1"/>
    </xf>
    <xf numFmtId="2" fontId="27" fillId="51" borderId="21" xfId="0" applyNumberFormat="1" applyFont="1" applyFill="1" applyBorder="1" applyAlignment="1">
      <alignment horizontal="right" indent="1"/>
    </xf>
    <xf numFmtId="0" fontId="27" fillId="51" borderId="0" xfId="0" applyFont="1" applyFill="1" applyBorder="1" applyAlignment="1">
      <alignment horizontal="center"/>
    </xf>
    <xf numFmtId="2" fontId="53" fillId="51" borderId="21" xfId="0" applyNumberFormat="1" applyFont="1" applyFill="1" applyBorder="1" applyAlignment="1">
      <alignment horizontal="right" indent="1"/>
    </xf>
    <xf numFmtId="0" fontId="0" fillId="51" borderId="0" xfId="0" applyFont="1" applyFill="1"/>
    <xf numFmtId="0" fontId="0" fillId="51" borderId="0" xfId="0" applyFont="1" applyFill="1" applyBorder="1"/>
    <xf numFmtId="0" fontId="8" fillId="53" borderId="19" xfId="0" applyFont="1" applyFill="1" applyBorder="1" applyAlignment="1">
      <alignment horizontal="right" wrapText="1" indent="1"/>
    </xf>
    <xf numFmtId="0" fontId="8" fillId="51" borderId="30" xfId="0" applyFont="1" applyFill="1" applyBorder="1" applyAlignment="1">
      <alignment horizontal="right" indent="1"/>
    </xf>
    <xf numFmtId="0" fontId="8" fillId="51" borderId="24" xfId="0" applyFont="1" applyFill="1" applyBorder="1" applyAlignment="1">
      <alignment horizontal="right" indent="1"/>
    </xf>
    <xf numFmtId="0" fontId="8" fillId="51" borderId="25" xfId="0" applyFont="1" applyFill="1" applyBorder="1" applyAlignment="1">
      <alignment horizontal="right" indent="1"/>
    </xf>
    <xf numFmtId="0" fontId="8" fillId="51" borderId="23" xfId="0" applyFont="1" applyFill="1" applyBorder="1" applyAlignment="1">
      <alignment horizontal="right" indent="1"/>
    </xf>
    <xf numFmtId="0" fontId="8" fillId="51" borderId="21" xfId="0" applyFont="1" applyFill="1" applyBorder="1" applyAlignment="1">
      <alignment horizontal="right" indent="1"/>
    </xf>
    <xf numFmtId="0" fontId="8" fillId="51" borderId="0" xfId="0" applyFont="1" applyFill="1" applyBorder="1" applyAlignment="1">
      <alignment horizontal="right" indent="1"/>
    </xf>
    <xf numFmtId="0" fontId="8" fillId="0" borderId="21" xfId="229" applyFont="1" applyBorder="1" applyAlignment="1">
      <alignment horizontal="right" indent="1"/>
    </xf>
    <xf numFmtId="0" fontId="8" fillId="0" borderId="23" xfId="229" applyFont="1" applyBorder="1" applyAlignment="1">
      <alignment horizontal="right" indent="1"/>
    </xf>
    <xf numFmtId="0" fontId="8" fillId="0" borderId="21" xfId="227" applyFont="1" applyBorder="1" applyAlignment="1">
      <alignment horizontal="right" indent="1"/>
    </xf>
    <xf numFmtId="0" fontId="8" fillId="51" borderId="21" xfId="227" applyFont="1" applyFill="1" applyBorder="1" applyAlignment="1">
      <alignment horizontal="right" indent="1"/>
    </xf>
    <xf numFmtId="0" fontId="8" fillId="0" borderId="23" xfId="227" applyFont="1" applyBorder="1" applyAlignment="1">
      <alignment horizontal="right" indent="1"/>
    </xf>
    <xf numFmtId="164" fontId="8" fillId="0" borderId="11" xfId="0" applyNumberFormat="1" applyFont="1" applyBorder="1" applyAlignment="1">
      <alignment horizontal="right" indent="1"/>
    </xf>
    <xf numFmtId="164" fontId="8" fillId="0" borderId="15" xfId="0" applyNumberFormat="1" applyFont="1" applyBorder="1" applyAlignment="1">
      <alignment horizontal="right" indent="1"/>
    </xf>
    <xf numFmtId="164" fontId="8" fillId="51" borderId="24" xfId="0" applyNumberFormat="1" applyFont="1" applyFill="1" applyBorder="1" applyAlignment="1">
      <alignment horizontal="right" indent="1"/>
    </xf>
    <xf numFmtId="164" fontId="8" fillId="51" borderId="25" xfId="0" applyNumberFormat="1" applyFont="1" applyFill="1" applyBorder="1" applyAlignment="1">
      <alignment horizontal="right" indent="1"/>
    </xf>
    <xf numFmtId="164" fontId="8" fillId="51" borderId="0" xfId="0" applyNumberFormat="1" applyFont="1" applyFill="1" applyBorder="1" applyAlignment="1">
      <alignment horizontal="right" indent="1"/>
    </xf>
    <xf numFmtId="164" fontId="8" fillId="51" borderId="23" xfId="0" applyNumberFormat="1" applyFont="1" applyFill="1" applyBorder="1" applyAlignment="1">
      <alignment horizontal="right" indent="1"/>
    </xf>
    <xf numFmtId="0" fontId="0" fillId="0" borderId="0" xfId="0" applyBorder="1" applyAlignment="1"/>
    <xf numFmtId="0" fontId="11" fillId="51" borderId="0" xfId="0" applyFont="1" applyFill="1" applyBorder="1" applyAlignment="1"/>
    <xf numFmtId="0" fontId="25" fillId="51" borderId="0" xfId="0" applyFont="1" applyFill="1" applyBorder="1" applyAlignment="1"/>
    <xf numFmtId="0" fontId="17" fillId="0" borderId="0" xfId="0" applyFont="1" applyFill="1" applyAlignment="1"/>
    <xf numFmtId="3" fontId="17" fillId="0" borderId="0" xfId="0" applyNumberFormat="1" applyFont="1" applyFill="1" applyAlignment="1"/>
    <xf numFmtId="0" fontId="0" fillId="0" borderId="0" xfId="0" applyBorder="1" applyAlignment="1"/>
    <xf numFmtId="1" fontId="8" fillId="0" borderId="21" xfId="0" applyNumberFormat="1" applyFont="1" applyBorder="1" applyAlignment="1">
      <alignment horizontal="right" indent="1"/>
    </xf>
    <xf numFmtId="2" fontId="8" fillId="0" borderId="21" xfId="0" applyNumberFormat="1" applyFont="1" applyBorder="1" applyAlignment="1">
      <alignment horizontal="right" indent="1"/>
    </xf>
    <xf numFmtId="0" fontId="0" fillId="51" borderId="0" xfId="0" applyFill="1" applyBorder="1" applyAlignment="1"/>
    <xf numFmtId="0" fontId="0" fillId="0" borderId="0" xfId="0" applyAlignment="1"/>
    <xf numFmtId="0" fontId="0" fillId="0" borderId="0" xfId="0" applyBorder="1" applyAlignment="1"/>
    <xf numFmtId="17" fontId="11" fillId="0" borderId="0" xfId="0" applyNumberFormat="1" applyFont="1"/>
    <xf numFmtId="0" fontId="11" fillId="0" borderId="0" xfId="0" applyFont="1" applyFill="1" applyAlignment="1"/>
    <xf numFmtId="0" fontId="155" fillId="0" borderId="0" xfId="0" applyFont="1" applyFill="1"/>
    <xf numFmtId="0" fontId="5" fillId="0" borderId="32" xfId="0" applyFont="1" applyBorder="1" applyAlignment="1">
      <alignment horizontal="center" vertical="center" wrapText="1"/>
    </xf>
    <xf numFmtId="0" fontId="5" fillId="0" borderId="25" xfId="0" applyFont="1" applyBorder="1" applyAlignment="1">
      <alignment horizontal="center" vertical="center" wrapText="1"/>
    </xf>
    <xf numFmtId="0" fontId="37" fillId="0" borderId="0" xfId="0" applyFont="1" applyAlignment="1">
      <alignment horizontal="left"/>
    </xf>
    <xf numFmtId="0" fontId="5" fillId="0" borderId="24"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4" xfId="0" applyFont="1" applyBorder="1" applyAlignment="1">
      <alignment horizontal="center" vertical="center" wrapText="1"/>
    </xf>
    <xf numFmtId="0" fontId="5" fillId="51" borderId="0" xfId="0" applyFont="1" applyFill="1" applyBorder="1" applyAlignment="1">
      <alignment horizontal="center" vertical="center" wrapText="1"/>
    </xf>
    <xf numFmtId="0" fontId="5" fillId="51" borderId="13" xfId="0" applyFont="1" applyFill="1" applyBorder="1" applyAlignment="1">
      <alignment horizontal="center" vertical="center" wrapText="1"/>
    </xf>
    <xf numFmtId="0" fontId="36" fillId="0" borderId="0" xfId="0" applyFont="1" applyAlignment="1">
      <alignment horizontal="left"/>
    </xf>
    <xf numFmtId="0" fontId="5" fillId="0" borderId="11" xfId="0" applyFont="1" applyBorder="1" applyAlignment="1">
      <alignment horizontal="center" vertical="center" wrapText="1"/>
    </xf>
    <xf numFmtId="0" fontId="5" fillId="0" borderId="16" xfId="0" applyFont="1" applyBorder="1" applyAlignment="1">
      <alignment horizontal="center" vertical="center" wrapText="1"/>
    </xf>
    <xf numFmtId="0" fontId="73" fillId="0" borderId="11" xfId="0" applyFont="1" applyBorder="1" applyAlignment="1"/>
    <xf numFmtId="0" fontId="73" fillId="0" borderId="31" xfId="0" applyFont="1" applyBorder="1" applyAlignment="1"/>
    <xf numFmtId="0" fontId="5" fillId="0" borderId="34"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8" xfId="0" applyFont="1" applyBorder="1" applyAlignment="1">
      <alignment horizontal="center" vertical="center" wrapText="1"/>
    </xf>
    <xf numFmtId="0" fontId="15" fillId="51" borderId="0" xfId="211" applyFont="1" applyFill="1" applyBorder="1" applyAlignment="1"/>
    <xf numFmtId="0" fontId="40" fillId="0" borderId="0" xfId="220" applyFont="1" applyFill="1" applyBorder="1" applyAlignment="1">
      <alignment horizontal="center"/>
    </xf>
    <xf numFmtId="0" fontId="5" fillId="51" borderId="13" xfId="0" applyFont="1" applyFill="1" applyBorder="1" applyAlignment="1">
      <alignment horizontal="center" vertical="center" wrapText="1"/>
    </xf>
    <xf numFmtId="2" fontId="5" fillId="0" borderId="21" xfId="0" applyNumberFormat="1" applyFont="1" applyBorder="1" applyAlignment="1">
      <alignment horizontal="right" wrapText="1" indent="1"/>
    </xf>
    <xf numFmtId="0" fontId="35" fillId="0" borderId="0" xfId="0" applyFont="1" applyAlignment="1">
      <alignment horizontal="left" vertical="center"/>
    </xf>
    <xf numFmtId="0" fontId="5" fillId="0" borderId="0"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0" xfId="0" applyFont="1" applyBorder="1" applyAlignment="1">
      <alignment horizontal="center" wrapText="1"/>
    </xf>
    <xf numFmtId="0" fontId="5" fillId="0" borderId="28" xfId="0" applyNumberFormat="1" applyFont="1" applyBorder="1" applyAlignment="1">
      <alignment horizontal="left" wrapText="1"/>
    </xf>
    <xf numFmtId="0" fontId="5" fillId="0" borderId="21" xfId="0" applyNumberFormat="1" applyFont="1" applyBorder="1" applyAlignment="1">
      <alignment horizontal="right" wrapText="1" indent="1"/>
    </xf>
    <xf numFmtId="164" fontId="40" fillId="0" borderId="21" xfId="0" applyNumberFormat="1" applyFont="1" applyBorder="1" applyAlignment="1">
      <alignment horizontal="right" wrapText="1" indent="1"/>
    </xf>
    <xf numFmtId="164" fontId="40" fillId="0" borderId="0" xfId="0" applyNumberFormat="1" applyFont="1" applyBorder="1" applyAlignment="1">
      <alignment horizontal="right" wrapText="1" indent="1"/>
    </xf>
    <xf numFmtId="0" fontId="5" fillId="0" borderId="0" xfId="0" applyFont="1" applyFill="1" applyBorder="1" applyAlignment="1">
      <alignment horizontal="center" wrapText="1"/>
    </xf>
    <xf numFmtId="0" fontId="5" fillId="0" borderId="28" xfId="0" applyNumberFormat="1" applyFont="1" applyFill="1" applyBorder="1" applyAlignment="1">
      <alignment horizontal="left" wrapText="1"/>
    </xf>
    <xf numFmtId="164" fontId="5" fillId="0" borderId="21" xfId="0" applyNumberFormat="1" applyFont="1" applyFill="1" applyBorder="1" applyAlignment="1">
      <alignment horizontal="right" wrapText="1" indent="1"/>
    </xf>
    <xf numFmtId="164" fontId="5" fillId="0" borderId="0" xfId="0" applyNumberFormat="1" applyFont="1" applyFill="1" applyBorder="1" applyAlignment="1">
      <alignment horizontal="right" wrapText="1" indent="1"/>
    </xf>
    <xf numFmtId="164" fontId="40" fillId="0" borderId="21" xfId="0" applyNumberFormat="1" applyFont="1" applyFill="1" applyBorder="1" applyAlignment="1">
      <alignment horizontal="right" wrapText="1" indent="1"/>
    </xf>
    <xf numFmtId="0" fontId="5" fillId="0" borderId="21" xfId="0" applyFont="1" applyFill="1" applyBorder="1" applyAlignment="1">
      <alignment horizontal="right" wrapText="1" indent="1"/>
    </xf>
    <xf numFmtId="164" fontId="40" fillId="0" borderId="0" xfId="0" applyNumberFormat="1" applyFont="1" applyFill="1" applyBorder="1" applyAlignment="1">
      <alignment horizontal="right" wrapText="1" indent="1"/>
    </xf>
    <xf numFmtId="0" fontId="5" fillId="0" borderId="21" xfId="0" applyNumberFormat="1" applyFont="1" applyBorder="1" applyAlignment="1">
      <alignment horizontal="left" wrapText="1"/>
    </xf>
    <xf numFmtId="0" fontId="8" fillId="0" borderId="21" xfId="0" applyNumberFormat="1" applyFont="1" applyBorder="1" applyAlignment="1">
      <alignment horizontal="right" wrapText="1" indent="1"/>
    </xf>
    <xf numFmtId="164" fontId="40" fillId="0" borderId="23" xfId="0" applyNumberFormat="1" applyFont="1" applyBorder="1" applyAlignment="1">
      <alignment horizontal="right" wrapText="1" indent="1"/>
    </xf>
    <xf numFmtId="0" fontId="5" fillId="0" borderId="20" xfId="0" applyFont="1" applyBorder="1" applyAlignment="1">
      <alignment horizontal="center" wrapText="1"/>
    </xf>
    <xf numFmtId="2" fontId="5" fillId="0" borderId="24" xfId="0" applyNumberFormat="1" applyFont="1" applyBorder="1" applyAlignment="1">
      <alignment horizontal="right" wrapText="1" indent="1"/>
    </xf>
    <xf numFmtId="0" fontId="40" fillId="0" borderId="24" xfId="0" applyFont="1" applyBorder="1" applyAlignment="1">
      <alignment horizontal="right" wrapText="1" indent="1"/>
    </xf>
    <xf numFmtId="0" fontId="40" fillId="0" borderId="25" xfId="0" applyFont="1" applyBorder="1" applyAlignment="1">
      <alignment horizontal="right" wrapText="1" indent="1"/>
    </xf>
    <xf numFmtId="0" fontId="5" fillId="0" borderId="24" xfId="0" applyNumberFormat="1" applyFont="1" applyFill="1" applyBorder="1" applyAlignment="1">
      <alignment horizontal="left" wrapText="1"/>
    </xf>
    <xf numFmtId="2" fontId="5" fillId="0" borderId="24" xfId="0" applyNumberFormat="1" applyFont="1" applyFill="1" applyBorder="1" applyAlignment="1">
      <alignment horizontal="right" wrapText="1" indent="1"/>
    </xf>
    <xf numFmtId="164" fontId="5" fillId="0" borderId="24" xfId="0" applyNumberFormat="1" applyFont="1" applyFill="1" applyBorder="1" applyAlignment="1">
      <alignment horizontal="right" wrapText="1" indent="1"/>
    </xf>
    <xf numFmtId="0" fontId="40" fillId="0" borderId="24" xfId="0" applyFont="1" applyFill="1" applyBorder="1" applyAlignment="1">
      <alignment horizontal="right" wrapText="1" indent="1"/>
    </xf>
    <xf numFmtId="0" fontId="40" fillId="0" borderId="25" xfId="0" applyFont="1" applyFill="1" applyBorder="1" applyAlignment="1">
      <alignment horizontal="right" wrapText="1" indent="1"/>
    </xf>
    <xf numFmtId="2" fontId="5" fillId="0" borderId="21" xfId="0" applyNumberFormat="1" applyFont="1" applyFill="1" applyBorder="1" applyAlignment="1">
      <alignment horizontal="right" wrapText="1" indent="1"/>
    </xf>
    <xf numFmtId="2" fontId="8" fillId="0" borderId="21" xfId="0" applyNumberFormat="1" applyFont="1" applyFill="1" applyBorder="1" applyAlignment="1">
      <alignment horizontal="right" wrapText="1" indent="1"/>
    </xf>
    <xf numFmtId="164" fontId="8" fillId="0" borderId="21" xfId="0" applyNumberFormat="1" applyFont="1" applyFill="1" applyBorder="1" applyAlignment="1">
      <alignment horizontal="right" wrapText="1" indent="1"/>
    </xf>
    <xf numFmtId="0" fontId="36" fillId="0" borderId="0" xfId="0" applyFont="1" applyBorder="1"/>
    <xf numFmtId="0" fontId="5" fillId="0" borderId="20" xfId="0" applyFont="1" applyFill="1" applyBorder="1" applyAlignment="1">
      <alignment horizontal="center" wrapText="1"/>
    </xf>
    <xf numFmtId="164" fontId="5" fillId="0" borderId="25" xfId="0" applyNumberFormat="1" applyFont="1" applyFill="1" applyBorder="1" applyAlignment="1">
      <alignment horizontal="right" wrapText="1" indent="1"/>
    </xf>
    <xf numFmtId="164" fontId="5" fillId="0" borderId="24" xfId="0" applyNumberFormat="1" applyFont="1" applyBorder="1" applyAlignment="1">
      <alignment wrapText="1"/>
    </xf>
    <xf numFmtId="164" fontId="5" fillId="0" borderId="23" xfId="0" applyNumberFormat="1" applyFont="1" applyFill="1" applyBorder="1" applyAlignment="1">
      <alignment horizontal="right" wrapText="1" indent="1"/>
    </xf>
    <xf numFmtId="0" fontId="37" fillId="0" borderId="0" xfId="0" applyFont="1" applyAlignment="1"/>
    <xf numFmtId="0" fontId="52" fillId="52" borderId="37" xfId="0" applyFont="1" applyFill="1" applyBorder="1" applyAlignment="1">
      <alignment horizontal="center" vertical="center"/>
    </xf>
    <xf numFmtId="0" fontId="8" fillId="52" borderId="37" xfId="0" applyFont="1" applyFill="1" applyBorder="1" applyAlignment="1">
      <alignment horizontal="center" vertical="center"/>
    </xf>
    <xf numFmtId="0" fontId="52" fillId="52" borderId="38" xfId="0" applyFont="1" applyFill="1" applyBorder="1" applyAlignment="1">
      <alignment horizontal="center" vertical="center"/>
    </xf>
    <xf numFmtId="0" fontId="5" fillId="54" borderId="20" xfId="0" applyFont="1" applyFill="1" applyBorder="1" applyAlignment="1">
      <alignment horizontal="center" wrapText="1"/>
    </xf>
    <xf numFmtId="0" fontId="5" fillId="54" borderId="24" xfId="0" applyNumberFormat="1" applyFont="1" applyFill="1" applyBorder="1" applyAlignment="1">
      <alignment horizontal="left" wrapText="1"/>
    </xf>
    <xf numFmtId="164" fontId="40" fillId="54" borderId="24" xfId="0" applyNumberFormat="1" applyFont="1" applyFill="1" applyBorder="1" applyAlignment="1">
      <alignment horizontal="right" wrapText="1" indent="1"/>
    </xf>
    <xf numFmtId="164" fontId="5" fillId="54" borderId="24" xfId="0" applyNumberFormat="1" applyFont="1" applyFill="1" applyBorder="1" applyAlignment="1">
      <alignment horizontal="right" wrapText="1" indent="1"/>
    </xf>
    <xf numFmtId="164" fontId="40" fillId="54" borderId="0" xfId="0" applyNumberFormat="1" applyFont="1" applyFill="1" applyAlignment="1">
      <alignment horizontal="right" wrapText="1" indent="1"/>
    </xf>
    <xf numFmtId="164" fontId="40" fillId="0" borderId="24" xfId="0" applyNumberFormat="1" applyFont="1" applyFill="1" applyBorder="1" applyAlignment="1">
      <alignment horizontal="right" wrapText="1" indent="1"/>
    </xf>
    <xf numFmtId="164" fontId="40" fillId="0" borderId="0" xfId="0" applyNumberFormat="1" applyFont="1" applyFill="1" applyAlignment="1">
      <alignment horizontal="right" wrapText="1" indent="1"/>
    </xf>
    <xf numFmtId="0" fontId="5" fillId="54" borderId="0" xfId="0" applyFont="1" applyFill="1" applyBorder="1" applyAlignment="1">
      <alignment horizontal="center" wrapText="1"/>
    </xf>
    <xf numFmtId="0" fontId="5" fillId="54" borderId="21" xfId="0" applyNumberFormat="1" applyFont="1" applyFill="1" applyBorder="1" applyAlignment="1">
      <alignment horizontal="left" wrapText="1"/>
    </xf>
    <xf numFmtId="164" fontId="5" fillId="54" borderId="21" xfId="0" applyNumberFormat="1" applyFont="1" applyFill="1" applyBorder="1" applyAlignment="1">
      <alignment horizontal="right" wrapText="1" indent="1"/>
    </xf>
    <xf numFmtId="164" fontId="40" fillId="54" borderId="21" xfId="0" applyNumberFormat="1" applyFont="1" applyFill="1" applyBorder="1" applyAlignment="1">
      <alignment horizontal="right" wrapText="1" indent="1"/>
    </xf>
    <xf numFmtId="164" fontId="40" fillId="54" borderId="0" xfId="0" applyNumberFormat="1" applyFont="1" applyFill="1" applyBorder="1" applyAlignment="1">
      <alignment horizontal="right" wrapText="1" indent="1"/>
    </xf>
    <xf numFmtId="164" fontId="40" fillId="52" borderId="21" xfId="0" applyNumberFormat="1" applyFont="1" applyFill="1" applyBorder="1" applyAlignment="1">
      <alignment horizontal="right" wrapText="1" indent="1"/>
    </xf>
    <xf numFmtId="164" fontId="5" fillId="52" borderId="21" xfId="0" applyNumberFormat="1" applyFont="1" applyFill="1" applyBorder="1" applyAlignment="1">
      <alignment horizontal="right" wrapText="1" indent="1"/>
    </xf>
    <xf numFmtId="164" fontId="40" fillId="54" borderId="23" xfId="0" applyNumberFormat="1" applyFont="1" applyFill="1" applyBorder="1" applyAlignment="1">
      <alignment horizontal="right" wrapText="1" indent="1"/>
    </xf>
    <xf numFmtId="164" fontId="5" fillId="52" borderId="21" xfId="0" applyNumberFormat="1" applyFont="1" applyFill="1" applyBorder="1" applyAlignment="1">
      <alignment horizontal="right" indent="1"/>
    </xf>
    <xf numFmtId="164" fontId="40" fillId="52" borderId="21" xfId="0" applyNumberFormat="1" applyFont="1" applyFill="1" applyBorder="1" applyAlignment="1">
      <alignment horizontal="right" indent="1"/>
    </xf>
    <xf numFmtId="0" fontId="5" fillId="0" borderId="21" xfId="0" applyNumberFormat="1" applyFont="1" applyFill="1" applyBorder="1" applyAlignment="1">
      <alignment horizontal="left" wrapText="1"/>
    </xf>
    <xf numFmtId="164" fontId="40" fillId="0" borderId="21" xfId="0" applyNumberFormat="1" applyFont="1" applyFill="1" applyBorder="1" applyAlignment="1">
      <alignment horizontal="right" indent="1"/>
    </xf>
    <xf numFmtId="164" fontId="40" fillId="0" borderId="23" xfId="0" applyNumberFormat="1" applyFont="1" applyFill="1" applyBorder="1" applyAlignment="1">
      <alignment horizontal="right" wrapText="1" indent="1"/>
    </xf>
    <xf numFmtId="0" fontId="5" fillId="0" borderId="24" xfId="0" applyNumberFormat="1" applyFont="1" applyBorder="1" applyAlignment="1">
      <alignment horizontal="left" wrapText="1"/>
    </xf>
    <xf numFmtId="0" fontId="5" fillId="0" borderId="21" xfId="0" applyNumberFormat="1" applyFont="1" applyFill="1" applyBorder="1" applyAlignment="1">
      <alignment horizontal="right" wrapText="1" indent="1"/>
    </xf>
    <xf numFmtId="0" fontId="73" fillId="0" borderId="0" xfId="0" applyFont="1" applyAlignment="1">
      <alignment vertical="center"/>
    </xf>
    <xf numFmtId="0" fontId="5" fillId="0" borderId="34" xfId="0" applyFont="1" applyBorder="1" applyAlignment="1">
      <alignment vertical="center" wrapText="1"/>
    </xf>
    <xf numFmtId="0" fontId="5" fillId="0" borderId="20" xfId="0" applyFont="1" applyBorder="1" applyAlignment="1">
      <alignment vertical="center" wrapText="1"/>
    </xf>
    <xf numFmtId="0" fontId="5" fillId="0" borderId="25" xfId="0" applyNumberFormat="1" applyFont="1" applyBorder="1" applyAlignment="1">
      <alignment horizontal="left" wrapText="1"/>
    </xf>
    <xf numFmtId="164" fontId="5" fillId="0" borderId="20" xfId="0" applyNumberFormat="1" applyFont="1" applyBorder="1" applyAlignment="1">
      <alignment horizontal="center" wrapText="1"/>
    </xf>
    <xf numFmtId="164" fontId="8" fillId="0" borderId="25" xfId="0" applyNumberFormat="1" applyFont="1" applyBorder="1" applyAlignment="1">
      <alignment horizontal="right" wrapText="1"/>
    </xf>
    <xf numFmtId="164" fontId="5" fillId="0" borderId="0" xfId="0" applyNumberFormat="1" applyFont="1" applyBorder="1" applyAlignment="1">
      <alignment horizontal="center" wrapText="1"/>
    </xf>
    <xf numFmtId="164" fontId="8" fillId="0" borderId="21" xfId="0" applyNumberFormat="1" applyFont="1" applyBorder="1" applyAlignment="1">
      <alignment horizontal="right" wrapText="1"/>
    </xf>
    <xf numFmtId="164" fontId="8" fillId="0" borderId="0" xfId="0" applyNumberFormat="1" applyFont="1" applyBorder="1" applyAlignment="1">
      <alignment horizontal="right" wrapText="1" indent="1"/>
    </xf>
    <xf numFmtId="164" fontId="108" fillId="0" borderId="21" xfId="0" applyNumberFormat="1" applyFont="1" applyBorder="1" applyAlignment="1">
      <alignment horizontal="right" indent="1"/>
    </xf>
    <xf numFmtId="0" fontId="5" fillId="0" borderId="0" xfId="0" applyNumberFormat="1" applyFont="1" applyBorder="1" applyAlignment="1">
      <alignment horizontal="center" wrapText="1"/>
    </xf>
    <xf numFmtId="164" fontId="5" fillId="0" borderId="21" xfId="0" applyNumberFormat="1" applyFont="1" applyBorder="1" applyAlignment="1">
      <alignment horizontal="left" wrapText="1"/>
    </xf>
    <xf numFmtId="0" fontId="73" fillId="0" borderId="18" xfId="0" applyFont="1" applyBorder="1" applyAlignment="1"/>
    <xf numFmtId="0" fontId="73" fillId="0" borderId="18" xfId="0" applyFont="1" applyBorder="1"/>
    <xf numFmtId="164" fontId="5" fillId="0" borderId="0" xfId="0" applyNumberFormat="1" applyFont="1" applyAlignment="1">
      <alignment horizontal="right" indent="1"/>
    </xf>
    <xf numFmtId="0" fontId="5" fillId="0" borderId="0" xfId="0" applyFont="1" applyAlignment="1">
      <alignment horizontal="right" indent="1"/>
    </xf>
    <xf numFmtId="0" fontId="73" fillId="25" borderId="0" xfId="0" applyFont="1" applyFill="1"/>
    <xf numFmtId="0" fontId="73" fillId="51" borderId="0" xfId="0" applyFont="1" applyFill="1"/>
    <xf numFmtId="164" fontId="5" fillId="51" borderId="0" xfId="0" applyNumberFormat="1" applyFont="1" applyFill="1" applyAlignment="1">
      <alignment horizontal="right" indent="1"/>
    </xf>
    <xf numFmtId="164" fontId="5" fillId="51" borderId="23" xfId="0" applyNumberFormat="1" applyFont="1" applyFill="1" applyBorder="1" applyAlignment="1">
      <alignment horizontal="right" indent="1"/>
    </xf>
    <xf numFmtId="0" fontId="5" fillId="0" borderId="13" xfId="0" applyFont="1" applyBorder="1" applyAlignment="1">
      <alignment horizontal="center" vertical="center" wrapText="1"/>
    </xf>
    <xf numFmtId="0" fontId="109" fillId="0" borderId="0" xfId="0" applyFont="1"/>
    <xf numFmtId="0" fontId="109" fillId="0" borderId="0" xfId="0" applyFont="1" applyFill="1"/>
    <xf numFmtId="164" fontId="5" fillId="0" borderId="0" xfId="0" applyNumberFormat="1" applyFont="1" applyFill="1" applyAlignment="1">
      <alignment horizontal="right" indent="1"/>
    </xf>
    <xf numFmtId="0" fontId="108" fillId="0" borderId="0" xfId="0" applyFont="1"/>
    <xf numFmtId="0" fontId="108" fillId="0" borderId="0" xfId="0" applyFont="1" applyFill="1"/>
    <xf numFmtId="164" fontId="5" fillId="0" borderId="0" xfId="0" applyNumberFormat="1" applyFont="1" applyFill="1" applyBorder="1" applyAlignment="1">
      <alignment horizontal="right" indent="1"/>
    </xf>
    <xf numFmtId="0" fontId="5" fillId="51" borderId="8" xfId="0" applyFont="1" applyFill="1" applyBorder="1" applyAlignment="1">
      <alignment horizontal="right" indent="1"/>
    </xf>
    <xf numFmtId="0" fontId="5" fillId="51" borderId="23" xfId="0" applyFont="1" applyFill="1" applyBorder="1" applyAlignment="1">
      <alignment horizontal="right" indent="1"/>
    </xf>
    <xf numFmtId="0" fontId="5" fillId="0" borderId="8" xfId="0" applyFont="1" applyFill="1" applyBorder="1" applyAlignment="1">
      <alignment horizontal="right" indent="1"/>
    </xf>
    <xf numFmtId="0" fontId="9" fillId="27" borderId="0" xfId="211" applyFont="1" applyFill="1" applyAlignment="1"/>
    <xf numFmtId="0" fontId="5" fillId="26" borderId="21" xfId="211" applyNumberFormat="1" applyFont="1" applyFill="1" applyBorder="1" applyAlignment="1">
      <alignment horizontal="right" wrapText="1" indent="1"/>
    </xf>
    <xf numFmtId="164" fontId="8" fillId="55" borderId="21" xfId="211" applyNumberFormat="1" applyFont="1" applyFill="1" applyBorder="1" applyAlignment="1">
      <alignment horizontal="right" wrapText="1" indent="1"/>
    </xf>
    <xf numFmtId="164" fontId="9" fillId="26" borderId="0" xfId="211" applyNumberFormat="1" applyFont="1" applyFill="1" applyAlignment="1"/>
    <xf numFmtId="0" fontId="9" fillId="26" borderId="0" xfId="211" applyFont="1" applyFill="1"/>
    <xf numFmtId="0" fontId="14" fillId="51" borderId="0" xfId="0" applyFont="1" applyFill="1" applyAlignment="1">
      <alignment horizontal="left" vertical="center"/>
    </xf>
    <xf numFmtId="0" fontId="73" fillId="51" borderId="0" xfId="0" applyFont="1" applyFill="1" applyAlignment="1"/>
    <xf numFmtId="0" fontId="73" fillId="51" borderId="22" xfId="0" applyFont="1" applyFill="1" applyBorder="1" applyAlignment="1">
      <alignment horizontal="center" vertical="center" wrapText="1"/>
    </xf>
    <xf numFmtId="0" fontId="73" fillId="51" borderId="8" xfId="0" applyFont="1" applyFill="1" applyBorder="1" applyAlignment="1">
      <alignment horizontal="center" vertical="center" wrapText="1"/>
    </xf>
    <xf numFmtId="0" fontId="5" fillId="51" borderId="20" xfId="0" applyFont="1" applyFill="1" applyBorder="1" applyAlignment="1">
      <alignment horizontal="center" wrapText="1"/>
    </xf>
    <xf numFmtId="0" fontId="5" fillId="51" borderId="24" xfId="0" applyNumberFormat="1" applyFont="1" applyFill="1" applyBorder="1" applyAlignment="1">
      <alignment horizontal="left" wrapText="1"/>
    </xf>
    <xf numFmtId="0" fontId="5" fillId="51" borderId="24" xfId="0" applyNumberFormat="1" applyFont="1" applyFill="1" applyBorder="1" applyAlignment="1">
      <alignment horizontal="right" wrapText="1" indent="1"/>
    </xf>
    <xf numFmtId="0" fontId="5" fillId="51" borderId="25" xfId="0" applyNumberFormat="1" applyFont="1" applyFill="1" applyBorder="1" applyAlignment="1">
      <alignment horizontal="right" wrapText="1" indent="1"/>
    </xf>
    <xf numFmtId="164" fontId="5" fillId="51" borderId="20" xfId="0" applyNumberFormat="1" applyFont="1" applyFill="1" applyBorder="1" applyAlignment="1">
      <alignment horizontal="center" wrapText="1"/>
    </xf>
    <xf numFmtId="164" fontId="8" fillId="51" borderId="24" xfId="0" applyNumberFormat="1" applyFont="1" applyFill="1" applyBorder="1" applyAlignment="1">
      <alignment horizontal="right" wrapText="1"/>
    </xf>
    <xf numFmtId="164" fontId="8" fillId="51" borderId="24" xfId="0" applyNumberFormat="1" applyFont="1" applyFill="1" applyBorder="1" applyAlignment="1">
      <alignment horizontal="right" wrapText="1" indent="1"/>
    </xf>
    <xf numFmtId="164" fontId="52" fillId="51" borderId="24" xfId="0" applyNumberFormat="1" applyFont="1" applyFill="1" applyBorder="1" applyAlignment="1">
      <alignment horizontal="right" wrapText="1"/>
    </xf>
    <xf numFmtId="164" fontId="52" fillId="51" borderId="24" xfId="0" applyNumberFormat="1" applyFont="1" applyFill="1" applyBorder="1" applyAlignment="1">
      <alignment horizontal="right" wrapText="1" indent="1"/>
    </xf>
    <xf numFmtId="0" fontId="36" fillId="51" borderId="0" xfId="0" applyFont="1" applyFill="1" applyBorder="1" applyAlignment="1">
      <alignment horizontal="left"/>
    </xf>
    <xf numFmtId="0" fontId="9" fillId="0" borderId="0" xfId="0" applyFont="1" applyAlignment="1">
      <alignment horizontal="left" vertical="center"/>
    </xf>
    <xf numFmtId="0" fontId="5" fillId="0" borderId="20" xfId="0" applyFont="1" applyBorder="1" applyAlignment="1">
      <alignment horizontal="left" wrapText="1"/>
    </xf>
    <xf numFmtId="0" fontId="5" fillId="51" borderId="20" xfId="0" applyFont="1" applyFill="1" applyBorder="1" applyAlignment="1">
      <alignment horizontal="left" wrapText="1"/>
    </xf>
    <xf numFmtId="0" fontId="5" fillId="51" borderId="24" xfId="0" applyFont="1" applyFill="1" applyBorder="1" applyAlignment="1">
      <alignment horizontal="right" wrapText="1" indent="1"/>
    </xf>
    <xf numFmtId="0" fontId="5" fillId="51" borderId="25" xfId="0" applyFont="1" applyFill="1" applyBorder="1" applyAlignment="1">
      <alignment horizontal="right" wrapText="1" indent="1"/>
    </xf>
    <xf numFmtId="164" fontId="8" fillId="0" borderId="24" xfId="0" applyNumberFormat="1" applyFont="1" applyBorder="1" applyAlignment="1">
      <alignment horizontal="right" wrapText="1"/>
    </xf>
    <xf numFmtId="164" fontId="52" fillId="0" borderId="24" xfId="0" applyNumberFormat="1" applyFont="1" applyBorder="1" applyAlignment="1">
      <alignment horizontal="right" wrapText="1"/>
    </xf>
    <xf numFmtId="164" fontId="52" fillId="0" borderId="24" xfId="0" applyNumberFormat="1" applyFont="1" applyBorder="1" applyAlignment="1">
      <alignment horizontal="right" wrapText="1" indent="1"/>
    </xf>
    <xf numFmtId="0" fontId="14" fillId="0" borderId="0" xfId="0" applyFont="1" applyAlignment="1">
      <alignment vertical="center"/>
    </xf>
    <xf numFmtId="0" fontId="5" fillId="0" borderId="24" xfId="0" applyFont="1" applyFill="1" applyBorder="1" applyAlignment="1">
      <alignment horizontal="right" wrapText="1" indent="1"/>
    </xf>
    <xf numFmtId="0" fontId="5" fillId="0" borderId="0" xfId="0" applyFont="1" applyFill="1" applyBorder="1" applyAlignment="1">
      <alignment horizontal="right" wrapText="1" indent="1"/>
    </xf>
    <xf numFmtId="0" fontId="36" fillId="0" borderId="0" xfId="0" applyFont="1" applyBorder="1" applyAlignment="1">
      <alignment horizontal="left"/>
    </xf>
    <xf numFmtId="164" fontId="8" fillId="0" borderId="0" xfId="0" applyNumberFormat="1" applyFont="1" applyAlignment="1">
      <alignment horizontal="right" indent="1"/>
    </xf>
    <xf numFmtId="2" fontId="5" fillId="0" borderId="0" xfId="0" applyNumberFormat="1" applyFont="1" applyFill="1" applyAlignment="1">
      <alignment horizontal="right" indent="1"/>
    </xf>
    <xf numFmtId="2" fontId="5" fillId="0" borderId="0" xfId="0" applyNumberFormat="1" applyFont="1" applyBorder="1" applyAlignment="1">
      <alignment horizontal="right" wrapText="1" indent="1"/>
    </xf>
    <xf numFmtId="0" fontId="5" fillId="0" borderId="22" xfId="0" applyFont="1" applyBorder="1" applyAlignment="1">
      <alignment horizontal="center" vertical="center" wrapText="1"/>
    </xf>
    <xf numFmtId="0" fontId="5" fillId="0" borderId="21" xfId="0" applyNumberFormat="1" applyFont="1" applyBorder="1" applyAlignment="1">
      <alignment wrapText="1"/>
    </xf>
    <xf numFmtId="0" fontId="8" fillId="0" borderId="0" xfId="0" applyNumberFormat="1" applyFont="1" applyBorder="1" applyAlignment="1">
      <alignment horizontal="left"/>
    </xf>
    <xf numFmtId="0" fontId="8" fillId="0" borderId="16" xfId="0" applyNumberFormat="1" applyFont="1" applyBorder="1" applyAlignment="1">
      <alignment horizontal="center"/>
    </xf>
    <xf numFmtId="0" fontId="8" fillId="0" borderId="8" xfId="0" applyFont="1" applyBorder="1" applyAlignment="1">
      <alignment horizontal="center"/>
    </xf>
    <xf numFmtId="0" fontId="8" fillId="0" borderId="0" xfId="0" applyFont="1" applyAlignment="1">
      <alignment horizontal="right" indent="1"/>
    </xf>
    <xf numFmtId="0" fontId="5" fillId="0" borderId="0" xfId="0" applyFont="1" applyBorder="1" applyAlignment="1">
      <alignment horizontal="left"/>
    </xf>
    <xf numFmtId="0" fontId="5" fillId="0" borderId="8" xfId="0" applyFont="1" applyBorder="1" applyAlignment="1">
      <alignment horizontal="center"/>
    </xf>
    <xf numFmtId="0" fontId="40" fillId="0" borderId="8" xfId="0" applyFont="1" applyBorder="1" applyAlignment="1">
      <alignment horizontal="center"/>
    </xf>
    <xf numFmtId="0" fontId="5" fillId="0" borderId="0" xfId="0" applyNumberFormat="1" applyFont="1" applyBorder="1" applyAlignment="1">
      <alignment horizontal="left"/>
    </xf>
    <xf numFmtId="0" fontId="5" fillId="0" borderId="8" xfId="0" applyNumberFormat="1" applyFont="1" applyBorder="1" applyAlignment="1">
      <alignment horizontal="center"/>
    </xf>
    <xf numFmtId="0" fontId="73" fillId="0" borderId="16" xfId="0" applyFont="1" applyBorder="1" applyAlignment="1"/>
    <xf numFmtId="0" fontId="73" fillId="0" borderId="39" xfId="0" applyFont="1" applyBorder="1" applyAlignment="1"/>
    <xf numFmtId="0" fontId="112" fillId="0" borderId="0" xfId="0" applyFont="1"/>
    <xf numFmtId="0" fontId="5" fillId="0" borderId="0" xfId="0" applyFont="1" applyBorder="1" applyAlignment="1">
      <alignment wrapText="1"/>
    </xf>
    <xf numFmtId="0" fontId="5" fillId="0" borderId="21" xfId="0" applyFont="1" applyBorder="1"/>
    <xf numFmtId="0" fontId="15" fillId="0" borderId="11" xfId="222" applyFont="1" applyBorder="1" applyAlignment="1">
      <alignment vertical="center"/>
    </xf>
    <xf numFmtId="0" fontId="5" fillId="0" borderId="8" xfId="222" applyFont="1" applyBorder="1" applyAlignment="1">
      <alignment horizontal="center" vertical="center" wrapText="1"/>
    </xf>
    <xf numFmtId="0" fontId="5" fillId="0" borderId="39" xfId="222" applyFont="1" applyBorder="1" applyAlignment="1">
      <alignment horizontal="center" vertical="center" wrapText="1"/>
    </xf>
    <xf numFmtId="164" fontId="5" fillId="0" borderId="23" xfId="222" applyNumberFormat="1" applyFont="1" applyBorder="1" applyAlignment="1">
      <alignment horizontal="right" wrapText="1" indent="1"/>
    </xf>
    <xf numFmtId="0" fontId="5" fillId="0" borderId="0" xfId="222" applyNumberFormat="1" applyFont="1" applyBorder="1" applyAlignment="1">
      <alignment horizontal="left" wrapText="1" indent="1"/>
    </xf>
    <xf numFmtId="0" fontId="5" fillId="0" borderId="0" xfId="222" applyNumberFormat="1" applyFont="1" applyBorder="1" applyAlignment="1">
      <alignment horizontal="left" wrapText="1" indent="7"/>
    </xf>
    <xf numFmtId="0" fontId="5" fillId="0" borderId="0" xfId="222" applyNumberFormat="1" applyFont="1" applyBorder="1" applyAlignment="1">
      <alignment horizontal="left" wrapText="1"/>
    </xf>
    <xf numFmtId="0" fontId="15" fillId="0" borderId="16" xfId="222" applyFont="1" applyBorder="1" applyAlignment="1">
      <alignment vertical="center"/>
    </xf>
    <xf numFmtId="0" fontId="5" fillId="0" borderId="31" xfId="222" applyFont="1" applyBorder="1" applyAlignment="1">
      <alignment horizontal="center" vertical="center" wrapText="1"/>
    </xf>
    <xf numFmtId="2" fontId="5" fillId="0" borderId="19" xfId="0" applyNumberFormat="1" applyFont="1" applyBorder="1" applyAlignment="1">
      <alignment horizontal="right" indent="1"/>
    </xf>
    <xf numFmtId="0" fontId="5" fillId="0" borderId="0" xfId="222" applyNumberFormat="1" applyFont="1" applyAlignment="1"/>
    <xf numFmtId="0" fontId="5" fillId="0" borderId="0" xfId="222" applyNumberFormat="1" applyFont="1" applyBorder="1" applyAlignment="1"/>
    <xf numFmtId="0" fontId="5" fillId="0" borderId="0" xfId="222" applyNumberFormat="1" applyFont="1" applyBorder="1" applyAlignment="1">
      <alignment vertical="center" wrapText="1"/>
    </xf>
    <xf numFmtId="2" fontId="5" fillId="0" borderId="21" xfId="0" applyNumberFormat="1" applyFont="1" applyBorder="1" applyAlignment="1">
      <alignment horizontal="right" vertical="top" indent="1"/>
    </xf>
    <xf numFmtId="2" fontId="5" fillId="0" borderId="0" xfId="0" applyNumberFormat="1" applyFont="1"/>
    <xf numFmtId="0" fontId="36" fillId="0" borderId="0" xfId="0" applyFont="1" applyAlignment="1"/>
    <xf numFmtId="0" fontId="5" fillId="0" borderId="24" xfId="0" applyFont="1" applyBorder="1" applyAlignment="1">
      <alignment horizontal="left" wrapText="1"/>
    </xf>
    <xf numFmtId="2" fontId="5" fillId="0" borderId="25" xfId="0" applyNumberFormat="1" applyFont="1" applyBorder="1" applyAlignment="1">
      <alignment horizontal="right" wrapText="1" indent="1"/>
    </xf>
    <xf numFmtId="0" fontId="5" fillId="0" borderId="24" xfId="0" applyFont="1" applyFill="1" applyBorder="1" applyAlignment="1">
      <alignment horizontal="left" wrapText="1"/>
    </xf>
    <xf numFmtId="2" fontId="5" fillId="0" borderId="25" xfId="0" applyNumberFormat="1" applyFont="1" applyFill="1" applyBorder="1" applyAlignment="1">
      <alignment horizontal="right" wrapText="1" indent="1"/>
    </xf>
    <xf numFmtId="0" fontId="5" fillId="0" borderId="24" xfId="0" applyNumberFormat="1" applyFont="1" applyBorder="1" applyAlignment="1">
      <alignment wrapText="1"/>
    </xf>
    <xf numFmtId="2" fontId="5" fillId="0" borderId="25" xfId="0" applyNumberFormat="1" applyFont="1" applyBorder="1" applyAlignment="1">
      <alignment wrapText="1"/>
    </xf>
    <xf numFmtId="0" fontId="9" fillId="0" borderId="23" xfId="0" applyFont="1" applyBorder="1" applyAlignment="1"/>
    <xf numFmtId="0" fontId="5" fillId="0" borderId="26" xfId="0" applyFont="1" applyBorder="1" applyAlignment="1">
      <alignment vertical="center" wrapText="1"/>
    </xf>
    <xf numFmtId="0" fontId="5" fillId="0" borderId="22" xfId="0" applyFont="1" applyBorder="1" applyAlignment="1">
      <alignment vertical="center" wrapText="1"/>
    </xf>
    <xf numFmtId="0" fontId="5" fillId="0" borderId="0" xfId="0" applyFont="1" applyBorder="1" applyAlignment="1">
      <alignment vertical="center" wrapText="1"/>
    </xf>
    <xf numFmtId="0" fontId="5" fillId="0" borderId="8" xfId="0" applyFont="1" applyBorder="1" applyAlignment="1">
      <alignment vertical="center" wrapText="1"/>
    </xf>
    <xf numFmtId="0" fontId="14" fillId="0" borderId="21" xfId="0" applyFont="1" applyBorder="1" applyAlignment="1">
      <alignment horizontal="right"/>
    </xf>
    <xf numFmtId="0" fontId="9" fillId="0" borderId="0" xfId="0" applyFont="1" applyAlignment="1">
      <alignment horizontal="center"/>
    </xf>
    <xf numFmtId="164" fontId="8" fillId="0" borderId="21" xfId="0" applyNumberFormat="1" applyFont="1" applyFill="1" applyBorder="1" applyAlignment="1">
      <alignment horizontal="right" indent="1"/>
    </xf>
    <xf numFmtId="0" fontId="8" fillId="0" borderId="24" xfId="0" applyNumberFormat="1" applyFont="1" applyBorder="1" applyAlignment="1">
      <alignment horizontal="right" wrapText="1"/>
    </xf>
    <xf numFmtId="0" fontId="40" fillId="0" borderId="20" xfId="0" applyFont="1" applyBorder="1" applyAlignment="1">
      <alignment horizontal="center" wrapText="1"/>
    </xf>
    <xf numFmtId="0" fontId="52" fillId="0" borderId="24" xfId="0" applyNumberFormat="1" applyFont="1" applyBorder="1" applyAlignment="1">
      <alignment horizontal="right" wrapText="1"/>
    </xf>
    <xf numFmtId="0" fontId="5" fillId="0" borderId="20" xfId="0" applyFont="1" applyBorder="1" applyAlignment="1">
      <alignment wrapText="1"/>
    </xf>
    <xf numFmtId="0" fontId="40" fillId="0" borderId="20" xfId="0" applyFont="1" applyBorder="1" applyAlignment="1">
      <alignment wrapText="1"/>
    </xf>
    <xf numFmtId="1" fontId="5" fillId="0" borderId="21" xfId="0" applyNumberFormat="1" applyFont="1" applyBorder="1" applyAlignment="1">
      <alignment horizontal="right" vertical="center" wrapText="1" indent="1"/>
    </xf>
    <xf numFmtId="1" fontId="5" fillId="0" borderId="23" xfId="0" applyNumberFormat="1" applyFont="1" applyBorder="1" applyAlignment="1">
      <alignment horizontal="right" vertical="center" wrapText="1" indent="1"/>
    </xf>
    <xf numFmtId="164" fontId="8" fillId="0" borderId="21" xfId="0" applyNumberFormat="1" applyFont="1" applyBorder="1" applyAlignment="1">
      <alignment horizontal="right" vertical="center" wrapText="1" indent="1"/>
    </xf>
    <xf numFmtId="164" fontId="8" fillId="0" borderId="23" xfId="0" applyNumberFormat="1" applyFont="1" applyBorder="1" applyAlignment="1">
      <alignment horizontal="right" vertical="center" wrapText="1" indent="1"/>
    </xf>
    <xf numFmtId="164" fontId="8" fillId="0" borderId="23" xfId="0" applyNumberFormat="1" applyFont="1" applyFill="1" applyBorder="1" applyAlignment="1">
      <alignment horizontal="right" indent="1"/>
    </xf>
    <xf numFmtId="164" fontId="8" fillId="51" borderId="0" xfId="0" applyNumberFormat="1" applyFont="1" applyFill="1" applyAlignment="1">
      <alignment horizontal="right" indent="1"/>
    </xf>
    <xf numFmtId="0" fontId="36" fillId="51" borderId="0" xfId="0" applyFont="1" applyFill="1" applyAlignment="1"/>
    <xf numFmtId="164" fontId="52" fillId="0" borderId="24" xfId="0" applyNumberFormat="1" applyFont="1" applyFill="1" applyBorder="1" applyAlignment="1">
      <alignment horizontal="right" wrapText="1" indent="1"/>
    </xf>
    <xf numFmtId="164" fontId="52" fillId="0" borderId="25" xfId="0" applyNumberFormat="1" applyFont="1" applyFill="1" applyBorder="1" applyAlignment="1">
      <alignment horizontal="right" wrapText="1" indent="1"/>
    </xf>
    <xf numFmtId="0" fontId="36" fillId="0" borderId="11" xfId="220" applyFont="1" applyFill="1" applyBorder="1"/>
    <xf numFmtId="164" fontId="5" fillId="0" borderId="8" xfId="0" applyNumberFormat="1" applyFont="1" applyBorder="1" applyAlignment="1">
      <alignment horizontal="right" indent="1"/>
    </xf>
    <xf numFmtId="0" fontId="35" fillId="51" borderId="0" xfId="0" applyFont="1" applyFill="1" applyAlignment="1">
      <alignment horizontal="left" vertical="center"/>
    </xf>
    <xf numFmtId="0" fontId="105" fillId="51" borderId="0" xfId="0" applyFont="1" applyFill="1" applyAlignment="1"/>
    <xf numFmtId="0" fontId="5" fillId="51" borderId="21" xfId="0" applyNumberFormat="1" applyFont="1" applyFill="1" applyBorder="1" applyAlignment="1">
      <alignment horizontal="left" wrapText="1"/>
    </xf>
    <xf numFmtId="0" fontId="14" fillId="0" borderId="0" xfId="0" applyFont="1" applyBorder="1" applyAlignment="1">
      <alignment horizontal="left" vertical="center"/>
    </xf>
    <xf numFmtId="0" fontId="5" fillId="0" borderId="40" xfId="0" applyFont="1" applyBorder="1" applyAlignment="1">
      <alignment horizontal="left" vertical="center" wrapText="1"/>
    </xf>
    <xf numFmtId="49" fontId="8" fillId="0" borderId="22" xfId="0" applyNumberFormat="1" applyFont="1" applyBorder="1" applyAlignment="1">
      <alignment horizontal="left"/>
    </xf>
    <xf numFmtId="0" fontId="8" fillId="0" borderId="8" xfId="0" applyFont="1" applyBorder="1" applyAlignment="1">
      <alignment horizontal="right" indent="1"/>
    </xf>
    <xf numFmtId="0" fontId="73" fillId="0" borderId="8" xfId="0" applyFont="1" applyBorder="1" applyAlignment="1">
      <alignment horizontal="right" indent="1"/>
    </xf>
    <xf numFmtId="164" fontId="73" fillId="0" borderId="0" xfId="0" applyNumberFormat="1" applyFont="1" applyAlignment="1">
      <alignment horizontal="right" indent="1"/>
    </xf>
    <xf numFmtId="0" fontId="5" fillId="0" borderId="8" xfId="0" applyFont="1" applyBorder="1" applyAlignment="1">
      <alignment horizontal="left"/>
    </xf>
    <xf numFmtId="164" fontId="9" fillId="0" borderId="0" xfId="0" applyNumberFormat="1" applyFont="1" applyAlignment="1">
      <alignment horizontal="right" indent="1"/>
    </xf>
    <xf numFmtId="0" fontId="9" fillId="0" borderId="21" xfId="0" applyFont="1" applyBorder="1" applyAlignment="1">
      <alignment horizontal="right" indent="1"/>
    </xf>
    <xf numFmtId="49" fontId="5" fillId="0" borderId="8" xfId="0" applyNumberFormat="1" applyFont="1" applyBorder="1" applyAlignment="1">
      <alignment horizontal="left"/>
    </xf>
    <xf numFmtId="0" fontId="5" fillId="0" borderId="21" xfId="0" applyFont="1" applyBorder="1" applyAlignment="1">
      <alignment horizontal="right" vertical="top"/>
    </xf>
    <xf numFmtId="164" fontId="5" fillId="0" borderId="0" xfId="0" applyNumberFormat="1" applyFont="1" applyAlignment="1">
      <alignment horizontal="right" vertical="top"/>
    </xf>
    <xf numFmtId="0" fontId="9" fillId="0" borderId="0" xfId="0" applyFont="1" applyAlignment="1">
      <alignment vertical="top"/>
    </xf>
    <xf numFmtId="0" fontId="40" fillId="0" borderId="8" xfId="0" applyFont="1" applyBorder="1" applyAlignment="1">
      <alignment horizontal="left"/>
    </xf>
    <xf numFmtId="0" fontId="8" fillId="0" borderId="16" xfId="0" applyFont="1" applyBorder="1" applyAlignment="1">
      <alignment horizontal="right"/>
    </xf>
    <xf numFmtId="0" fontId="5" fillId="0" borderId="8" xfId="0" applyFont="1" applyBorder="1" applyAlignment="1"/>
    <xf numFmtId="0" fontId="5" fillId="0" borderId="21" xfId="0" applyFont="1" applyBorder="1" applyAlignment="1">
      <alignment horizontal="right" vertical="center" indent="1"/>
    </xf>
    <xf numFmtId="0" fontId="5" fillId="0" borderId="11" xfId="0" applyNumberFormat="1" applyFont="1" applyBorder="1" applyAlignment="1">
      <alignment horizontal="left"/>
    </xf>
    <xf numFmtId="0" fontId="5" fillId="0" borderId="16" xfId="0" applyFont="1" applyBorder="1" applyAlignment="1">
      <alignment horizontal="right"/>
    </xf>
    <xf numFmtId="0" fontId="5" fillId="0" borderId="11" xfId="0" applyFont="1" applyBorder="1" applyAlignment="1">
      <alignment vertical="center" wrapText="1"/>
    </xf>
    <xf numFmtId="0" fontId="5" fillId="0" borderId="16" xfId="0" applyFont="1" applyBorder="1" applyAlignment="1">
      <alignment vertical="center" wrapText="1"/>
    </xf>
    <xf numFmtId="164" fontId="5" fillId="0" borderId="20" xfId="0" applyNumberFormat="1" applyFont="1" applyBorder="1" applyAlignment="1">
      <alignment horizontal="right" wrapText="1"/>
    </xf>
    <xf numFmtId="0" fontId="52" fillId="0" borderId="24" xfId="0" applyNumberFormat="1" applyFont="1" applyBorder="1" applyAlignment="1">
      <alignment horizontal="right" vertical="center" wrapText="1"/>
    </xf>
    <xf numFmtId="0" fontId="5" fillId="0" borderId="41" xfId="0" applyFont="1" applyBorder="1" applyAlignment="1">
      <alignment vertical="center" wrapText="1"/>
    </xf>
    <xf numFmtId="0" fontId="5" fillId="0" borderId="42" xfId="0" applyFont="1" applyBorder="1" applyAlignment="1">
      <alignment vertical="center" wrapText="1"/>
    </xf>
    <xf numFmtId="0" fontId="5" fillId="0" borderId="43" xfId="0" applyFont="1" applyBorder="1" applyAlignment="1">
      <alignment vertical="center" wrapText="1"/>
    </xf>
    <xf numFmtId="0" fontId="5" fillId="51" borderId="16" xfId="0" applyFont="1" applyFill="1" applyBorder="1" applyAlignment="1">
      <alignment vertical="center" wrapText="1"/>
    </xf>
    <xf numFmtId="0" fontId="5" fillId="51" borderId="8" xfId="0" applyFont="1" applyFill="1" applyBorder="1" applyAlignment="1">
      <alignment vertical="center" wrapText="1"/>
    </xf>
    <xf numFmtId="0" fontId="5" fillId="51" borderId="44" xfId="0" applyFont="1" applyFill="1" applyBorder="1" applyAlignment="1">
      <alignment vertical="center" wrapText="1"/>
    </xf>
    <xf numFmtId="0" fontId="8" fillId="51" borderId="26" xfId="0" applyNumberFormat="1" applyFont="1" applyFill="1" applyBorder="1" applyAlignment="1">
      <alignment horizontal="left"/>
    </xf>
    <xf numFmtId="164" fontId="8" fillId="51" borderId="19" xfId="0" applyNumberFormat="1" applyFont="1" applyFill="1" applyBorder="1" applyAlignment="1">
      <alignment horizontal="right" indent="1"/>
    </xf>
    <xf numFmtId="164" fontId="8" fillId="51" borderId="15" xfId="0" applyNumberFormat="1" applyFont="1" applyFill="1" applyBorder="1" applyAlignment="1">
      <alignment horizontal="right" indent="1"/>
    </xf>
    <xf numFmtId="0" fontId="40" fillId="51" borderId="0" xfId="0" applyNumberFormat="1" applyFont="1" applyFill="1" applyBorder="1" applyAlignment="1">
      <alignment horizontal="left"/>
    </xf>
    <xf numFmtId="0" fontId="52" fillId="51" borderId="0" xfId="0" applyNumberFormat="1" applyFont="1" applyFill="1" applyBorder="1" applyAlignment="1">
      <alignment horizontal="left"/>
    </xf>
    <xf numFmtId="0" fontId="8" fillId="51" borderId="0" xfId="0" applyNumberFormat="1" applyFont="1" applyFill="1" applyBorder="1" applyAlignment="1">
      <alignment horizontal="left"/>
    </xf>
    <xf numFmtId="0" fontId="8" fillId="0" borderId="15" xfId="203" applyFont="1" applyFill="1" applyBorder="1" applyAlignment="1">
      <alignment horizontal="right" indent="1"/>
    </xf>
    <xf numFmtId="0" fontId="105" fillId="0" borderId="0" xfId="0" applyFont="1" applyAlignment="1"/>
    <xf numFmtId="0" fontId="36" fillId="0" borderId="21" xfId="0" applyFont="1" applyBorder="1" applyAlignment="1">
      <alignment horizontal="left"/>
    </xf>
    <xf numFmtId="0" fontId="5" fillId="0" borderId="28" xfId="0" applyFont="1" applyBorder="1" applyAlignment="1">
      <alignment horizontal="right" indent="1"/>
    </xf>
    <xf numFmtId="0" fontId="5" fillId="0" borderId="8" xfId="0" applyFont="1" applyBorder="1" applyAlignment="1">
      <alignment horizontal="right" indent="1"/>
    </xf>
    <xf numFmtId="1" fontId="9" fillId="0" borderId="21" xfId="0" applyNumberFormat="1" applyFont="1" applyBorder="1" applyAlignment="1"/>
    <xf numFmtId="0" fontId="8" fillId="0" borderId="26" xfId="0" applyNumberFormat="1" applyFont="1" applyBorder="1" applyAlignment="1">
      <alignment horizontal="left"/>
    </xf>
    <xf numFmtId="0" fontId="52" fillId="0" borderId="20" xfId="0" applyNumberFormat="1" applyFont="1" applyBorder="1" applyAlignment="1">
      <alignment horizontal="left"/>
    </xf>
    <xf numFmtId="0" fontId="36" fillId="51" borderId="24" xfId="0" applyFont="1" applyFill="1" applyBorder="1" applyAlignment="1">
      <alignment horizontal="right" wrapText="1" indent="1"/>
    </xf>
    <xf numFmtId="0" fontId="5" fillId="51" borderId="24" xfId="0" applyFont="1" applyFill="1" applyBorder="1" applyAlignment="1">
      <alignment horizontal="right" indent="1"/>
    </xf>
    <xf numFmtId="0" fontId="5" fillId="0" borderId="30" xfId="0" applyFont="1" applyBorder="1" applyAlignment="1">
      <alignment horizontal="right" indent="1"/>
    </xf>
    <xf numFmtId="0" fontId="9" fillId="0" borderId="23" xfId="0" applyFont="1" applyBorder="1"/>
    <xf numFmtId="0" fontId="8" fillId="51" borderId="26" xfId="0" applyNumberFormat="1" applyFont="1" applyFill="1" applyBorder="1" applyAlignment="1">
      <alignment horizontal="left" wrapText="1"/>
    </xf>
    <xf numFmtId="0" fontId="5" fillId="51" borderId="15" xfId="0" applyFont="1" applyFill="1" applyBorder="1" applyAlignment="1">
      <alignment horizontal="right" vertical="center" wrapText="1" indent="1"/>
    </xf>
    <xf numFmtId="0" fontId="5" fillId="51" borderId="19" xfId="0" applyFont="1" applyFill="1" applyBorder="1" applyAlignment="1">
      <alignment horizontal="right" vertical="center" wrapText="1" indent="1"/>
    </xf>
    <xf numFmtId="0" fontId="73" fillId="51" borderId="21" xfId="0" applyFont="1" applyFill="1" applyBorder="1" applyAlignment="1">
      <alignment horizontal="center" vertical="center" wrapText="1"/>
    </xf>
    <xf numFmtId="0" fontId="73" fillId="51" borderId="15" xfId="0" applyFont="1" applyFill="1" applyBorder="1" applyAlignment="1">
      <alignment horizontal="center" vertical="center" wrapText="1"/>
    </xf>
    <xf numFmtId="0" fontId="8" fillId="51" borderId="21" xfId="231" applyFont="1" applyFill="1" applyBorder="1" applyAlignment="1">
      <alignment horizontal="right" indent="1"/>
    </xf>
    <xf numFmtId="0" fontId="8" fillId="51" borderId="23" xfId="231" applyFont="1" applyFill="1" applyBorder="1" applyAlignment="1">
      <alignment horizontal="right" indent="1"/>
    </xf>
    <xf numFmtId="0" fontId="5" fillId="51" borderId="25" xfId="0" applyFont="1" applyFill="1" applyBorder="1" applyAlignment="1">
      <alignment horizontal="right" indent="1"/>
    </xf>
    <xf numFmtId="0" fontId="8" fillId="51" borderId="21" xfId="203" applyFont="1" applyFill="1" applyBorder="1" applyAlignment="1">
      <alignment horizontal="right" indent="1"/>
    </xf>
    <xf numFmtId="0" fontId="8" fillId="51" borderId="23" xfId="203" applyFont="1" applyFill="1" applyBorder="1" applyAlignment="1">
      <alignment horizontal="right" indent="1"/>
    </xf>
    <xf numFmtId="0" fontId="5" fillId="51" borderId="8" xfId="0" applyNumberFormat="1" applyFont="1" applyFill="1" applyBorder="1" applyAlignment="1">
      <alignment horizontal="left"/>
    </xf>
    <xf numFmtId="0" fontId="5" fillId="51" borderId="0" xfId="0" applyFont="1" applyFill="1" applyAlignment="1">
      <alignment horizontal="right" indent="1"/>
    </xf>
    <xf numFmtId="164" fontId="5" fillId="0" borderId="25" xfId="0" applyNumberFormat="1" applyFont="1" applyBorder="1" applyAlignment="1">
      <alignment horizontal="right" indent="1"/>
    </xf>
    <xf numFmtId="0" fontId="14" fillId="51" borderId="0" xfId="0" applyFont="1" applyFill="1" applyAlignment="1">
      <alignment horizontal="left"/>
    </xf>
    <xf numFmtId="0" fontId="9" fillId="51" borderId="0" xfId="0" applyFont="1" applyFill="1" applyAlignment="1"/>
    <xf numFmtId="0" fontId="8" fillId="51" borderId="34" xfId="0" applyNumberFormat="1" applyFont="1" applyFill="1" applyBorder="1" applyAlignment="1">
      <alignment horizontal="left" wrapText="1"/>
    </xf>
    <xf numFmtId="164" fontId="5" fillId="51" borderId="45" xfId="0" applyNumberFormat="1" applyFont="1" applyFill="1" applyBorder="1" applyAlignment="1">
      <alignment horizontal="right" indent="1"/>
    </xf>
    <xf numFmtId="164" fontId="5" fillId="51" borderId="24" xfId="0" applyNumberFormat="1" applyFont="1" applyFill="1" applyBorder="1" applyAlignment="1">
      <alignment horizontal="right" indent="1"/>
    </xf>
    <xf numFmtId="164" fontId="5" fillId="51" borderId="46" xfId="0" applyNumberFormat="1" applyFont="1" applyFill="1" applyBorder="1" applyAlignment="1">
      <alignment horizontal="right" indent="1"/>
    </xf>
    <xf numFmtId="164" fontId="5" fillId="51" borderId="25" xfId="0" applyNumberFormat="1" applyFont="1" applyFill="1" applyBorder="1" applyAlignment="1">
      <alignment horizontal="right" indent="1"/>
    </xf>
    <xf numFmtId="0" fontId="8" fillId="51" borderId="20" xfId="0" applyNumberFormat="1" applyFont="1" applyFill="1" applyBorder="1" applyAlignment="1">
      <alignment horizontal="left"/>
    </xf>
    <xf numFmtId="0" fontId="5" fillId="51" borderId="20" xfId="0" applyNumberFormat="1" applyFont="1" applyFill="1" applyBorder="1" applyAlignment="1">
      <alignment horizontal="left"/>
    </xf>
    <xf numFmtId="0" fontId="8" fillId="0" borderId="16" xfId="0" applyFont="1" applyBorder="1" applyAlignment="1">
      <alignment horizontal="right" indent="1"/>
    </xf>
    <xf numFmtId="0" fontId="8" fillId="0" borderId="21" xfId="203" applyFont="1" applyBorder="1" applyAlignment="1">
      <alignment horizontal="right" indent="1"/>
    </xf>
    <xf numFmtId="0" fontId="14" fillId="0" borderId="0" xfId="0" applyFont="1" applyAlignment="1"/>
    <xf numFmtId="0" fontId="15" fillId="0" borderId="0" xfId="0" applyFont="1" applyAlignment="1"/>
    <xf numFmtId="0" fontId="5" fillId="0" borderId="31" xfId="0" applyFont="1" applyBorder="1" applyAlignment="1">
      <alignment vertical="center" wrapText="1"/>
    </xf>
    <xf numFmtId="0" fontId="5" fillId="0" borderId="17" xfId="0" applyFont="1" applyBorder="1" applyAlignment="1">
      <alignment vertical="center"/>
    </xf>
    <xf numFmtId="164" fontId="5" fillId="0" borderId="0" xfId="203" applyNumberFormat="1" applyFont="1" applyAlignment="1">
      <alignment horizontal="right" indent="1"/>
    </xf>
    <xf numFmtId="164" fontId="8" fillId="0" borderId="0" xfId="203" applyNumberFormat="1" applyFont="1" applyAlignment="1">
      <alignment horizontal="right" indent="1"/>
    </xf>
    <xf numFmtId="0" fontId="116" fillId="0" borderId="0" xfId="0" applyFont="1"/>
    <xf numFmtId="0" fontId="5" fillId="0" borderId="18" xfId="0" applyFont="1" applyBorder="1" applyAlignment="1">
      <alignment vertical="center"/>
    </xf>
    <xf numFmtId="0" fontId="5" fillId="0" borderId="35" xfId="0" applyFont="1" applyBorder="1" applyAlignment="1">
      <alignment horizontal="center" wrapText="1"/>
    </xf>
    <xf numFmtId="0" fontId="8" fillId="0" borderId="35" xfId="0" applyFont="1" applyBorder="1" applyAlignment="1">
      <alignment horizontal="center"/>
    </xf>
    <xf numFmtId="0" fontId="8" fillId="0" borderId="35" xfId="0" applyFont="1" applyBorder="1" applyAlignment="1">
      <alignment horizontal="center" wrapText="1"/>
    </xf>
    <xf numFmtId="0" fontId="5" fillId="0" borderId="32" xfId="0" applyFont="1" applyBorder="1" applyAlignment="1">
      <alignment horizontal="center" wrapText="1"/>
    </xf>
    <xf numFmtId="0" fontId="5" fillId="0" borderId="24" xfId="0" applyFont="1" applyBorder="1" applyAlignment="1">
      <alignment horizontal="center" wrapText="1"/>
    </xf>
    <xf numFmtId="0" fontId="8" fillId="0" borderId="24" xfId="0" applyFont="1" applyBorder="1" applyAlignment="1">
      <alignment horizontal="center"/>
    </xf>
    <xf numFmtId="0" fontId="8" fillId="0" borderId="24" xfId="0" applyFont="1" applyBorder="1" applyAlignment="1">
      <alignment horizontal="center" wrapText="1"/>
    </xf>
    <xf numFmtId="0" fontId="5" fillId="0" borderId="25" xfId="0" applyFont="1" applyBorder="1" applyAlignment="1">
      <alignment horizontal="center" wrapText="1"/>
    </xf>
    <xf numFmtId="164" fontId="40" fillId="0" borderId="21" xfId="0" applyNumberFormat="1" applyFont="1" applyBorder="1" applyAlignment="1">
      <alignment horizontal="right" indent="1"/>
    </xf>
    <xf numFmtId="0" fontId="37" fillId="0" borderId="0" xfId="0" applyFont="1" applyAlignment="1">
      <alignment vertical="center"/>
    </xf>
    <xf numFmtId="0" fontId="108" fillId="0" borderId="35" xfId="0" applyFont="1" applyBorder="1" applyAlignment="1">
      <alignment horizontal="center" vertical="center" wrapText="1"/>
    </xf>
    <xf numFmtId="0" fontId="108" fillId="0" borderId="32" xfId="0" applyFont="1" applyBorder="1" applyAlignment="1">
      <alignment horizontal="center" vertical="center" wrapText="1"/>
    </xf>
    <xf numFmtId="0" fontId="108" fillId="0" borderId="24" xfId="0" applyFont="1" applyBorder="1" applyAlignment="1">
      <alignment horizontal="center" vertical="center" wrapText="1"/>
    </xf>
    <xf numFmtId="0" fontId="108" fillId="0" borderId="25" xfId="0" applyFont="1" applyBorder="1" applyAlignment="1">
      <alignment horizontal="center" vertical="center" wrapText="1"/>
    </xf>
    <xf numFmtId="0" fontId="8" fillId="0" borderId="37" xfId="0" applyFont="1" applyBorder="1" applyAlignment="1">
      <alignment horizontal="center" vertical="center"/>
    </xf>
    <xf numFmtId="0" fontId="8" fillId="0" borderId="38" xfId="0" applyFont="1" applyBorder="1" applyAlignment="1">
      <alignment horizontal="center" vertical="center"/>
    </xf>
    <xf numFmtId="0" fontId="5" fillId="51" borderId="0" xfId="0" applyFont="1" applyFill="1" applyBorder="1" applyAlignment="1">
      <alignment horizontal="center" wrapText="1"/>
    </xf>
    <xf numFmtId="164" fontId="5" fillId="51" borderId="21" xfId="0" applyNumberFormat="1" applyFont="1" applyFill="1" applyBorder="1" applyAlignment="1">
      <alignment horizontal="right" wrapText="1" indent="1"/>
    </xf>
    <xf numFmtId="164" fontId="8" fillId="51" borderId="21" xfId="0" applyNumberFormat="1" applyFont="1" applyFill="1" applyBorder="1" applyAlignment="1">
      <alignment horizontal="right" wrapText="1" indent="1"/>
    </xf>
    <xf numFmtId="164" fontId="40" fillId="51" borderId="21" xfId="0" applyNumberFormat="1" applyFont="1" applyFill="1" applyBorder="1" applyAlignment="1">
      <alignment horizontal="right" wrapText="1" indent="1"/>
    </xf>
    <xf numFmtId="164" fontId="52" fillId="0" borderId="21" xfId="0" applyNumberFormat="1" applyFont="1" applyBorder="1" applyAlignment="1">
      <alignment horizontal="right" wrapText="1" indent="1"/>
    </xf>
    <xf numFmtId="164" fontId="52" fillId="51" borderId="21" xfId="0" applyNumberFormat="1" applyFont="1" applyFill="1" applyBorder="1" applyAlignment="1">
      <alignment horizontal="right" wrapText="1" indent="1"/>
    </xf>
    <xf numFmtId="164" fontId="40" fillId="51" borderId="21" xfId="0" applyNumberFormat="1" applyFont="1" applyFill="1" applyBorder="1" applyAlignment="1">
      <alignment horizontal="right" indent="1"/>
    </xf>
    <xf numFmtId="2" fontId="5" fillId="51" borderId="21" xfId="0" applyNumberFormat="1" applyFont="1" applyFill="1" applyBorder="1" applyAlignment="1">
      <alignment horizontal="right" indent="1"/>
    </xf>
    <xf numFmtId="2" fontId="5" fillId="51" borderId="0" xfId="0" applyNumberFormat="1" applyFont="1" applyFill="1" applyBorder="1" applyAlignment="1">
      <alignment horizontal="right" indent="1"/>
    </xf>
    <xf numFmtId="0" fontId="5" fillId="0" borderId="20" xfId="0" applyFont="1" applyBorder="1" applyAlignment="1">
      <alignment horizontal="center"/>
    </xf>
    <xf numFmtId="0" fontId="5" fillId="0" borderId="25" xfId="0" applyNumberFormat="1" applyFont="1" applyBorder="1" applyAlignment="1">
      <alignment horizontal="left"/>
    </xf>
    <xf numFmtId="0" fontId="5" fillId="51" borderId="20" xfId="0" applyFont="1" applyFill="1" applyBorder="1" applyAlignment="1">
      <alignment horizontal="center"/>
    </xf>
    <xf numFmtId="0" fontId="5" fillId="51" borderId="25" xfId="0" applyNumberFormat="1" applyFont="1" applyFill="1" applyBorder="1" applyAlignment="1">
      <alignment horizontal="left"/>
    </xf>
    <xf numFmtId="0" fontId="5" fillId="0" borderId="0" xfId="0" applyFont="1" applyBorder="1" applyAlignment="1">
      <alignment horizontal="center"/>
    </xf>
    <xf numFmtId="0" fontId="5" fillId="0" borderId="21" xfId="0" applyNumberFormat="1" applyFont="1" applyBorder="1" applyAlignment="1">
      <alignment horizontal="left"/>
    </xf>
    <xf numFmtId="0" fontId="5" fillId="51" borderId="21" xfId="0" applyNumberFormat="1" applyFont="1" applyFill="1" applyBorder="1" applyAlignment="1">
      <alignment horizontal="left"/>
    </xf>
    <xf numFmtId="164" fontId="5" fillId="0" borderId="0" xfId="0" quotePrefix="1" applyNumberFormat="1" applyFont="1" applyFill="1" applyBorder="1" applyAlignment="1">
      <alignment horizontal="right" wrapText="1" indent="1"/>
    </xf>
    <xf numFmtId="0" fontId="5" fillId="0" borderId="25" xfId="0" applyNumberFormat="1" applyFont="1" applyFill="1" applyBorder="1" applyAlignment="1">
      <alignment horizontal="left" wrapText="1"/>
    </xf>
    <xf numFmtId="0" fontId="5" fillId="0" borderId="0" xfId="0" applyFont="1" applyBorder="1" applyAlignment="1">
      <alignment horizontal="left" wrapText="1"/>
    </xf>
    <xf numFmtId="164" fontId="5" fillId="0" borderId="0" xfId="0" quotePrefix="1" applyNumberFormat="1" applyFont="1" applyBorder="1" applyAlignment="1">
      <alignment horizontal="right" wrapText="1" indent="1"/>
    </xf>
    <xf numFmtId="0" fontId="5" fillId="0" borderId="0" xfId="0" applyFont="1" applyFill="1" applyBorder="1" applyAlignment="1">
      <alignment horizontal="left" wrapText="1"/>
    </xf>
    <xf numFmtId="0" fontId="5" fillId="24" borderId="20" xfId="0" applyFont="1" applyFill="1" applyBorder="1" applyAlignment="1">
      <alignment vertical="center" wrapText="1"/>
    </xf>
    <xf numFmtId="0" fontId="8" fillId="24" borderId="11" xfId="0" applyNumberFormat="1" applyFont="1" applyFill="1" applyBorder="1" applyAlignment="1">
      <alignment horizontal="left"/>
    </xf>
    <xf numFmtId="164" fontId="114" fillId="0" borderId="27" xfId="0" applyNumberFormat="1" applyFont="1" applyBorder="1" applyAlignment="1">
      <alignment horizontal="right" indent="1"/>
    </xf>
    <xf numFmtId="164" fontId="114" fillId="0" borderId="47" xfId="0" applyNumberFormat="1" applyFont="1" applyBorder="1" applyAlignment="1">
      <alignment horizontal="right" indent="1"/>
    </xf>
    <xf numFmtId="0" fontId="40" fillId="24" borderId="0" xfId="0" applyNumberFormat="1" applyFont="1" applyFill="1" applyBorder="1" applyAlignment="1">
      <alignment horizontal="left" vertical="top"/>
    </xf>
    <xf numFmtId="0" fontId="40" fillId="24" borderId="21" xfId="0" applyFont="1" applyFill="1" applyBorder="1" applyAlignment="1">
      <alignment horizontal="right" vertical="center" indent="1"/>
    </xf>
    <xf numFmtId="0" fontId="5" fillId="24" borderId="20" xfId="0" applyFont="1" applyFill="1" applyBorder="1" applyAlignment="1">
      <alignment horizontal="right" wrapText="1" indent="1"/>
    </xf>
    <xf numFmtId="164" fontId="5" fillId="24" borderId="24" xfId="0" applyNumberFormat="1" applyFont="1" applyFill="1" applyBorder="1" applyAlignment="1">
      <alignment horizontal="right" wrapText="1" indent="1"/>
    </xf>
    <xf numFmtId="164" fontId="5" fillId="24" borderId="25" xfId="0" applyNumberFormat="1" applyFont="1" applyFill="1" applyBorder="1" applyAlignment="1">
      <alignment horizontal="right" wrapText="1" indent="1"/>
    </xf>
    <xf numFmtId="0" fontId="5" fillId="24" borderId="0" xfId="0" applyNumberFormat="1" applyFont="1" applyFill="1" applyBorder="1" applyAlignment="1">
      <alignment horizontal="left" vertical="center"/>
    </xf>
    <xf numFmtId="164" fontId="108" fillId="51" borderId="21" xfId="0" applyNumberFormat="1" applyFont="1" applyFill="1" applyBorder="1" applyAlignment="1">
      <alignment horizontal="right" indent="1"/>
    </xf>
    <xf numFmtId="164" fontId="108" fillId="51" borderId="23" xfId="0" quotePrefix="1" applyNumberFormat="1" applyFont="1" applyFill="1" applyBorder="1" applyAlignment="1">
      <alignment horizontal="right" indent="1"/>
    </xf>
    <xf numFmtId="164" fontId="108" fillId="51" borderId="23" xfId="0" applyNumberFormat="1" applyFont="1" applyFill="1" applyBorder="1" applyAlignment="1">
      <alignment horizontal="right" indent="1"/>
    </xf>
    <xf numFmtId="164" fontId="108" fillId="0" borderId="23" xfId="0" quotePrefix="1" applyNumberFormat="1" applyFont="1" applyBorder="1" applyAlignment="1">
      <alignment horizontal="right" indent="1"/>
    </xf>
    <xf numFmtId="0" fontId="8" fillId="24" borderId="0" xfId="0" applyNumberFormat="1" applyFont="1" applyFill="1" applyBorder="1" applyAlignment="1">
      <alignment horizontal="left" vertical="center"/>
    </xf>
    <xf numFmtId="164" fontId="114" fillId="51" borderId="21" xfId="0" applyNumberFormat="1" applyFont="1" applyFill="1" applyBorder="1" applyAlignment="1">
      <alignment horizontal="right" indent="1"/>
    </xf>
    <xf numFmtId="164" fontId="114" fillId="51" borderId="23" xfId="0" applyNumberFormat="1" applyFont="1" applyFill="1" applyBorder="1" applyAlignment="1">
      <alignment horizontal="right" indent="1"/>
    </xf>
    <xf numFmtId="0" fontId="5" fillId="24" borderId="20" xfId="0" applyNumberFormat="1" applyFont="1" applyFill="1" applyBorder="1" applyAlignment="1">
      <alignment horizontal="left" vertical="center"/>
    </xf>
    <xf numFmtId="0" fontId="8" fillId="24" borderId="20" xfId="0" applyNumberFormat="1" applyFont="1" applyFill="1" applyBorder="1" applyAlignment="1">
      <alignment horizontal="left" vertical="center"/>
    </xf>
    <xf numFmtId="0" fontId="5" fillId="24" borderId="8" xfId="0" applyNumberFormat="1" applyFont="1" applyFill="1" applyBorder="1" applyAlignment="1">
      <alignment horizontal="left" vertical="center"/>
    </xf>
    <xf numFmtId="164" fontId="105" fillId="24" borderId="0" xfId="0" applyNumberFormat="1" applyFont="1" applyFill="1" applyAlignment="1"/>
    <xf numFmtId="2" fontId="8" fillId="0" borderId="19" xfId="0" applyNumberFormat="1" applyFont="1" applyBorder="1" applyAlignment="1">
      <alignment horizontal="right" indent="1"/>
    </xf>
    <xf numFmtId="0" fontId="5" fillId="0" borderId="0" xfId="0" applyNumberFormat="1" applyFont="1" applyBorder="1" applyAlignment="1">
      <alignment horizontal="left" vertical="center"/>
    </xf>
    <xf numFmtId="2" fontId="8" fillId="0" borderId="23" xfId="0" applyNumberFormat="1" applyFont="1" applyFill="1" applyBorder="1" applyAlignment="1">
      <alignment horizontal="right" indent="1"/>
    </xf>
    <xf numFmtId="2" fontId="8" fillId="0" borderId="23" xfId="0" applyNumberFormat="1" applyFont="1" applyBorder="1" applyAlignment="1">
      <alignment horizontal="right" indent="1"/>
    </xf>
    <xf numFmtId="0" fontId="8" fillId="0" borderId="0" xfId="0" applyNumberFormat="1" applyFont="1" applyBorder="1" applyAlignment="1">
      <alignment horizontal="left" vertical="center"/>
    </xf>
    <xf numFmtId="2" fontId="8" fillId="0" borderId="21" xfId="0" applyNumberFormat="1" applyFont="1" applyFill="1" applyBorder="1" applyAlignment="1">
      <alignment horizontal="right" indent="1"/>
    </xf>
    <xf numFmtId="0" fontId="5" fillId="0" borderId="0" xfId="0" applyNumberFormat="1" applyFont="1" applyBorder="1"/>
    <xf numFmtId="0" fontId="8" fillId="0" borderId="16" xfId="0" applyNumberFormat="1" applyFont="1" applyBorder="1" applyAlignment="1">
      <alignment horizontal="left" vertical="center"/>
    </xf>
    <xf numFmtId="164" fontId="118" fillId="0" borderId="19" xfId="0" applyNumberFormat="1" applyFont="1" applyBorder="1" applyAlignment="1">
      <alignment horizontal="right" indent="1"/>
    </xf>
    <xf numFmtId="0" fontId="5" fillId="0" borderId="8" xfId="0" applyNumberFormat="1" applyFont="1" applyBorder="1" applyAlignment="1">
      <alignment horizontal="left" vertical="center"/>
    </xf>
    <xf numFmtId="0" fontId="8" fillId="0" borderId="8" xfId="0" applyNumberFormat="1" applyFont="1" applyBorder="1" applyAlignment="1">
      <alignment horizontal="left" vertical="center"/>
    </xf>
    <xf numFmtId="0" fontId="36" fillId="0" borderId="0" xfId="0" applyFont="1" applyAlignment="1">
      <alignment horizontal="left" vertical="center"/>
    </xf>
    <xf numFmtId="0" fontId="8" fillId="0" borderId="16" xfId="0" applyNumberFormat="1" applyFont="1" applyBorder="1" applyAlignment="1">
      <alignment horizontal="left"/>
    </xf>
    <xf numFmtId="0" fontId="5" fillId="0" borderId="8" xfId="0" applyNumberFormat="1" applyFont="1" applyBorder="1" applyAlignment="1">
      <alignment horizontal="left"/>
    </xf>
    <xf numFmtId="0" fontId="8" fillId="0" borderId="8" xfId="0" applyNumberFormat="1" applyFont="1" applyBorder="1" applyAlignment="1">
      <alignment horizontal="left"/>
    </xf>
    <xf numFmtId="0" fontId="5" fillId="0" borderId="11" xfId="0" applyFont="1" applyBorder="1" applyAlignment="1">
      <alignment vertical="center"/>
    </xf>
    <xf numFmtId="0" fontId="8" fillId="0" borderId="16" xfId="0" applyNumberFormat="1" applyFont="1" applyBorder="1" applyAlignment="1">
      <alignment horizontal="right"/>
    </xf>
    <xf numFmtId="0" fontId="8" fillId="0" borderId="19" xfId="0" applyNumberFormat="1" applyFont="1" applyBorder="1" applyAlignment="1">
      <alignment horizontal="right" indent="1"/>
    </xf>
    <xf numFmtId="0" fontId="8" fillId="0" borderId="11" xfId="0" applyNumberFormat="1" applyFont="1" applyBorder="1" applyAlignment="1">
      <alignment horizontal="right" indent="1"/>
    </xf>
    <xf numFmtId="0" fontId="8" fillId="0" borderId="15" xfId="0" applyNumberFormat="1" applyFont="1" applyBorder="1" applyAlignment="1">
      <alignment horizontal="right" indent="1"/>
    </xf>
    <xf numFmtId="0" fontId="40" fillId="0" borderId="8" xfId="0" applyNumberFormat="1" applyFont="1" applyBorder="1" applyAlignment="1">
      <alignment horizontal="right" indent="1"/>
    </xf>
    <xf numFmtId="0" fontId="5" fillId="0" borderId="0" xfId="0" applyNumberFormat="1" applyFont="1" applyBorder="1" applyAlignment="1">
      <alignment horizontal="right" indent="1"/>
    </xf>
    <xf numFmtId="0" fontId="8" fillId="0" borderId="8" xfId="0" applyNumberFormat="1" applyFont="1" applyBorder="1" applyAlignment="1">
      <alignment horizontal="right" indent="1"/>
    </xf>
    <xf numFmtId="0" fontId="8" fillId="0" borderId="21" xfId="0" applyNumberFormat="1" applyFont="1" applyBorder="1" applyAlignment="1">
      <alignment horizontal="right" indent="1"/>
    </xf>
    <xf numFmtId="0" fontId="8" fillId="0" borderId="23" xfId="0" applyNumberFormat="1" applyFont="1" applyBorder="1" applyAlignment="1">
      <alignment horizontal="right" indent="1"/>
    </xf>
    <xf numFmtId="164" fontId="40" fillId="0" borderId="24" xfId="0" applyNumberFormat="1" applyFont="1" applyBorder="1" applyAlignment="1">
      <alignment horizontal="right" wrapText="1" indent="1"/>
    </xf>
    <xf numFmtId="0" fontId="40" fillId="0" borderId="8" xfId="220" applyNumberFormat="1" applyFont="1" applyBorder="1" applyAlignment="1">
      <alignment horizontal="center"/>
    </xf>
    <xf numFmtId="0" fontId="15" fillId="0" borderId="0" xfId="220" applyFont="1"/>
    <xf numFmtId="0" fontId="164" fillId="0" borderId="0" xfId="0" applyFont="1"/>
    <xf numFmtId="0" fontId="40" fillId="51" borderId="8" xfId="211" applyFont="1" applyFill="1" applyBorder="1" applyAlignment="1">
      <alignment horizontal="center"/>
    </xf>
    <xf numFmtId="0" fontId="40" fillId="26" borderId="8" xfId="211" applyFont="1" applyFill="1" applyBorder="1" applyAlignment="1">
      <alignment horizontal="center"/>
    </xf>
    <xf numFmtId="0" fontId="15" fillId="27" borderId="0" xfId="211" applyFont="1" applyFill="1" applyBorder="1" applyAlignment="1"/>
    <xf numFmtId="164" fontId="40" fillId="51" borderId="20" xfId="0" applyNumberFormat="1" applyFont="1" applyFill="1" applyBorder="1" applyAlignment="1">
      <alignment wrapText="1"/>
    </xf>
    <xf numFmtId="164" fontId="16" fillId="51" borderId="0" xfId="0" applyNumberFormat="1" applyFont="1" applyFill="1" applyAlignment="1"/>
    <xf numFmtId="164" fontId="40" fillId="0" borderId="20" xfId="0" applyNumberFormat="1" applyFont="1" applyBorder="1" applyAlignment="1">
      <alignment horizontal="center" wrapText="1"/>
    </xf>
    <xf numFmtId="164" fontId="103" fillId="0" borderId="0" xfId="0" applyNumberFormat="1" applyFont="1" applyBorder="1" applyAlignment="1"/>
    <xf numFmtId="164" fontId="103" fillId="0" borderId="0" xfId="0" applyNumberFormat="1" applyFont="1" applyAlignment="1"/>
    <xf numFmtId="0" fontId="164" fillId="0" borderId="0" xfId="0" applyFont="1" applyBorder="1" applyAlignment="1"/>
    <xf numFmtId="0" fontId="164" fillId="0" borderId="0" xfId="0" applyFont="1" applyAlignment="1"/>
    <xf numFmtId="164" fontId="164" fillId="0" borderId="0" xfId="0" applyNumberFormat="1" applyFont="1" applyAlignment="1"/>
    <xf numFmtId="164" fontId="165" fillId="0" borderId="0" xfId="0" applyNumberFormat="1" applyFont="1" applyBorder="1" applyAlignment="1"/>
    <xf numFmtId="0" fontId="120" fillId="0" borderId="0" xfId="220" applyFont="1" applyAlignment="1"/>
    <xf numFmtId="0" fontId="40" fillId="0" borderId="8" xfId="220" applyNumberFormat="1" applyFont="1" applyFill="1" applyBorder="1" applyAlignment="1">
      <alignment horizontal="center"/>
    </xf>
    <xf numFmtId="164" fontId="120" fillId="0" borderId="0" xfId="220" applyNumberFormat="1" applyFont="1" applyFill="1" applyAlignment="1"/>
    <xf numFmtId="0" fontId="40" fillId="0" borderId="8" xfId="220" applyFont="1" applyBorder="1" applyAlignment="1">
      <alignment horizontal="center"/>
    </xf>
    <xf numFmtId="0" fontId="120" fillId="0" borderId="0" xfId="220" applyFont="1" applyFill="1" applyAlignment="1"/>
    <xf numFmtId="0" fontId="40" fillId="0" borderId="8" xfId="220" applyFont="1" applyFill="1" applyBorder="1" applyAlignment="1">
      <alignment horizontal="center"/>
    </xf>
    <xf numFmtId="0" fontId="120" fillId="0" borderId="0" xfId="220" applyFont="1" applyFill="1" applyBorder="1"/>
    <xf numFmtId="0" fontId="120" fillId="0" borderId="0" xfId="220" applyFont="1" applyFill="1"/>
    <xf numFmtId="0" fontId="103" fillId="0" borderId="0" xfId="0" applyFont="1" applyBorder="1"/>
    <xf numFmtId="0" fontId="103" fillId="0" borderId="0" xfId="0" applyFont="1"/>
    <xf numFmtId="0" fontId="164" fillId="0" borderId="0" xfId="0" applyFont="1" applyBorder="1"/>
    <xf numFmtId="0" fontId="40" fillId="51" borderId="8" xfId="220" applyFont="1" applyFill="1" applyBorder="1" applyAlignment="1">
      <alignment horizontal="center"/>
    </xf>
    <xf numFmtId="164" fontId="52" fillId="51" borderId="0" xfId="0" applyNumberFormat="1" applyFont="1" applyFill="1" applyAlignment="1">
      <alignment horizontal="right" indent="1"/>
    </xf>
    <xf numFmtId="0" fontId="164" fillId="51" borderId="0" xfId="0" applyFont="1" applyFill="1" applyAlignment="1"/>
    <xf numFmtId="164" fontId="16" fillId="0" borderId="0" xfId="0" applyNumberFormat="1" applyFont="1" applyFill="1" applyBorder="1" applyAlignment="1"/>
    <xf numFmtId="164" fontId="16" fillId="0" borderId="0" xfId="0" applyNumberFormat="1" applyFont="1" applyFill="1" applyAlignment="1"/>
    <xf numFmtId="2" fontId="8" fillId="51" borderId="21" xfId="0" applyNumberFormat="1" applyFont="1" applyFill="1" applyBorder="1" applyAlignment="1">
      <alignment horizontal="right" indent="1"/>
    </xf>
    <xf numFmtId="0" fontId="67" fillId="0" borderId="0" xfId="0" applyFont="1" applyFill="1" applyAlignment="1"/>
    <xf numFmtId="164" fontId="5" fillId="51" borderId="21" xfId="0" applyNumberFormat="1" applyFont="1" applyFill="1" applyBorder="1" applyAlignment="1">
      <alignment horizontal="right"/>
    </xf>
    <xf numFmtId="2" fontId="5" fillId="51" borderId="23" xfId="0" applyNumberFormat="1" applyFont="1" applyFill="1" applyBorder="1" applyAlignment="1">
      <alignment horizontal="right" indent="1"/>
    </xf>
    <xf numFmtId="0" fontId="73" fillId="0" borderId="0" xfId="0" applyFont="1" applyFill="1"/>
    <xf numFmtId="0" fontId="5" fillId="0" borderId="11" xfId="220" applyFont="1" applyFill="1" applyBorder="1" applyAlignment="1">
      <alignment horizontal="center"/>
    </xf>
    <xf numFmtId="0" fontId="0" fillId="0" borderId="0" xfId="0" applyAlignment="1"/>
    <xf numFmtId="0" fontId="0" fillId="0" borderId="0" xfId="0" applyAlignment="1"/>
    <xf numFmtId="2" fontId="5" fillId="0" borderId="0" xfId="220" applyNumberFormat="1" applyFont="1" applyFill="1" applyBorder="1" applyAlignment="1">
      <alignment horizontal="right" indent="1"/>
    </xf>
    <xf numFmtId="0" fontId="5" fillId="0" borderId="0" xfId="220" applyNumberFormat="1" applyFont="1" applyFill="1" applyBorder="1" applyAlignment="1">
      <alignment horizontal="center"/>
    </xf>
    <xf numFmtId="2" fontId="5" fillId="0" borderId="15" xfId="222" applyNumberFormat="1" applyFont="1" applyBorder="1" applyAlignment="1">
      <alignment horizontal="right" indent="1"/>
    </xf>
    <xf numFmtId="2" fontId="5" fillId="0" borderId="23" xfId="222" applyNumberFormat="1" applyFont="1" applyBorder="1" applyAlignment="1">
      <alignment horizontal="right" indent="1"/>
    </xf>
    <xf numFmtId="2" fontId="5" fillId="0" borderId="23" xfId="222" applyNumberFormat="1" applyFont="1" applyFill="1" applyBorder="1" applyAlignment="1">
      <alignment horizontal="right" indent="1"/>
    </xf>
    <xf numFmtId="0" fontId="5" fillId="51" borderId="23" xfId="0" applyNumberFormat="1" applyFont="1" applyFill="1" applyBorder="1" applyAlignment="1">
      <alignment horizontal="left" wrapText="1"/>
    </xf>
    <xf numFmtId="0" fontId="166" fillId="0" borderId="0" xfId="0" applyFont="1" applyAlignment="1"/>
    <xf numFmtId="0" fontId="160" fillId="0" borderId="0" xfId="0" applyFont="1" applyAlignment="1"/>
    <xf numFmtId="0" fontId="166" fillId="0" borderId="0" xfId="0" applyFont="1" applyBorder="1" applyAlignment="1"/>
    <xf numFmtId="0" fontId="152" fillId="0" borderId="0" xfId="0" applyFont="1" applyBorder="1" applyAlignment="1"/>
    <xf numFmtId="0" fontId="166" fillId="24" borderId="0" xfId="0" applyFont="1" applyFill="1" applyAlignment="1">
      <alignment vertical="center"/>
    </xf>
    <xf numFmtId="0" fontId="152" fillId="51" borderId="0" xfId="0" applyFont="1" applyFill="1"/>
    <xf numFmtId="0" fontId="152" fillId="24" borderId="0" xfId="0" applyFont="1" applyFill="1"/>
    <xf numFmtId="164" fontId="163" fillId="0" borderId="0" xfId="0" applyNumberFormat="1" applyFont="1" applyBorder="1"/>
    <xf numFmtId="0" fontId="0" fillId="0" borderId="0" xfId="0" applyAlignment="1"/>
    <xf numFmtId="2" fontId="5" fillId="0" borderId="19" xfId="0" applyNumberFormat="1" applyFont="1" applyBorder="1" applyAlignment="1">
      <alignment horizontal="center" vertical="center" wrapText="1"/>
    </xf>
    <xf numFmtId="2" fontId="5" fillId="0" borderId="21" xfId="222" applyNumberFormat="1" applyFont="1" applyBorder="1" applyAlignment="1">
      <alignment horizontal="right" wrapText="1" indent="1"/>
    </xf>
    <xf numFmtId="2" fontId="5" fillId="0" borderId="21" xfId="222" applyNumberFormat="1" applyFont="1" applyBorder="1" applyAlignment="1">
      <alignment horizontal="right" indent="1"/>
    </xf>
    <xf numFmtId="2" fontId="5" fillId="0" borderId="21" xfId="222" applyNumberFormat="1" applyFont="1" applyFill="1" applyBorder="1" applyAlignment="1">
      <alignment horizontal="right" wrapText="1" indent="1"/>
    </xf>
    <xf numFmtId="2" fontId="155" fillId="0" borderId="21" xfId="0" applyNumberFormat="1" applyFont="1" applyBorder="1" applyAlignment="1">
      <alignment horizontal="right" indent="1"/>
    </xf>
    <xf numFmtId="2" fontId="40" fillId="0" borderId="21" xfId="222" applyNumberFormat="1" applyFont="1" applyBorder="1" applyAlignment="1">
      <alignment horizontal="right" wrapText="1" indent="1"/>
    </xf>
    <xf numFmtId="2" fontId="5" fillId="0" borderId="21" xfId="223" applyNumberFormat="1" applyFont="1" applyBorder="1" applyAlignment="1">
      <alignment horizontal="right" wrapText="1" indent="1"/>
    </xf>
    <xf numFmtId="2" fontId="8" fillId="0" borderId="21" xfId="222" applyNumberFormat="1" applyFont="1" applyBorder="1" applyAlignment="1">
      <alignment horizontal="right" wrapText="1" indent="1"/>
    </xf>
    <xf numFmtId="2" fontId="8" fillId="0" borderId="23" xfId="222" applyNumberFormat="1" applyFont="1" applyFill="1" applyBorder="1" applyAlignment="1">
      <alignment horizontal="right" indent="1"/>
    </xf>
    <xf numFmtId="0" fontId="26" fillId="0" borderId="0" xfId="0" applyFont="1" applyAlignment="1">
      <alignment horizontal="left" vertical="top"/>
    </xf>
    <xf numFmtId="0" fontId="22" fillId="0" borderId="0" xfId="220" applyNumberFormat="1" applyFont="1" applyFill="1"/>
    <xf numFmtId="0" fontId="17" fillId="0" borderId="0" xfId="0" applyFont="1" applyBorder="1" applyAlignment="1"/>
    <xf numFmtId="164" fontId="5" fillId="0" borderId="0" xfId="220" applyNumberFormat="1" applyFont="1" applyFill="1" applyBorder="1" applyAlignment="1">
      <alignment horizontal="center"/>
    </xf>
    <xf numFmtId="0" fontId="0" fillId="0" borderId="0" xfId="0" applyAlignment="1"/>
    <xf numFmtId="0" fontId="5" fillId="0" borderId="0" xfId="0" applyFont="1" applyBorder="1" applyAlignment="1">
      <alignment horizontal="right" vertical="center" indent="1"/>
    </xf>
    <xf numFmtId="0" fontId="73" fillId="51" borderId="0" xfId="0" applyFont="1" applyFill="1" applyAlignment="1"/>
    <xf numFmtId="164" fontId="5" fillId="51" borderId="23" xfId="0" quotePrefix="1" applyNumberFormat="1" applyFont="1" applyFill="1" applyBorder="1" applyAlignment="1">
      <alignment horizontal="right" indent="1"/>
    </xf>
    <xf numFmtId="1" fontId="108" fillId="51" borderId="21" xfId="0" applyNumberFormat="1" applyFont="1" applyFill="1" applyBorder="1" applyAlignment="1">
      <alignment horizontal="right" indent="1"/>
    </xf>
    <xf numFmtId="1" fontId="114" fillId="51" borderId="21" xfId="0" applyNumberFormat="1" applyFont="1" applyFill="1" applyBorder="1" applyAlignment="1">
      <alignment horizontal="right" indent="1"/>
    </xf>
    <xf numFmtId="164" fontId="8" fillId="51" borderId="23" xfId="0" quotePrefix="1" applyNumberFormat="1" applyFont="1" applyFill="1" applyBorder="1" applyAlignment="1">
      <alignment horizontal="right" indent="1"/>
    </xf>
    <xf numFmtId="1" fontId="108" fillId="51" borderId="21" xfId="0" quotePrefix="1" applyNumberFormat="1" applyFont="1" applyFill="1" applyBorder="1" applyAlignment="1">
      <alignment horizontal="right" indent="1"/>
    </xf>
    <xf numFmtId="1" fontId="5" fillId="51" borderId="0" xfId="0" quotePrefix="1" applyNumberFormat="1" applyFont="1" applyFill="1" applyAlignment="1">
      <alignment horizontal="right" indent="1"/>
    </xf>
    <xf numFmtId="164" fontId="17" fillId="0" borderId="0" xfId="0" applyNumberFormat="1" applyFont="1" applyBorder="1" applyAlignment="1"/>
    <xf numFmtId="164" fontId="5" fillId="0" borderId="11" xfId="220" applyNumberFormat="1" applyFont="1" applyFill="1" applyBorder="1" applyAlignment="1">
      <alignment horizontal="center" vertical="center" wrapText="1"/>
    </xf>
    <xf numFmtId="164" fontId="9" fillId="0" borderId="0" xfId="220" applyNumberFormat="1" applyFont="1"/>
    <xf numFmtId="0" fontId="9" fillId="0" borderId="21" xfId="222" applyFont="1" applyBorder="1" applyAlignment="1">
      <alignment horizontal="right"/>
    </xf>
    <xf numFmtId="0" fontId="5" fillId="0" borderId="21" xfId="222" applyFont="1" applyBorder="1" applyAlignment="1">
      <alignment horizontal="right" vertical="center"/>
    </xf>
    <xf numFmtId="164" fontId="5" fillId="0" borderId="0" xfId="222" applyNumberFormat="1" applyFont="1" applyAlignment="1">
      <alignment horizontal="right" vertical="center"/>
    </xf>
    <xf numFmtId="0" fontId="5" fillId="0" borderId="0" xfId="222" applyNumberFormat="1" applyFont="1" applyFill="1" applyBorder="1" applyAlignment="1">
      <alignment wrapText="1"/>
    </xf>
    <xf numFmtId="0" fontId="105" fillId="0" borderId="0" xfId="0" applyFont="1" applyFill="1"/>
    <xf numFmtId="0" fontId="162" fillId="0" borderId="0" xfId="0" applyFont="1"/>
    <xf numFmtId="0" fontId="160" fillId="0" borderId="0" xfId="0" applyFont="1" applyAlignment="1">
      <alignment horizontal="left" vertical="top"/>
    </xf>
    <xf numFmtId="2" fontId="163" fillId="0" borderId="0" xfId="0" applyNumberFormat="1" applyFont="1"/>
    <xf numFmtId="0" fontId="167" fillId="0" borderId="0" xfId="222" applyFont="1"/>
    <xf numFmtId="2" fontId="166" fillId="0" borderId="0" xfId="222" applyNumberFormat="1" applyFont="1"/>
    <xf numFmtId="164" fontId="27" fillId="0" borderId="0" xfId="0" applyNumberFormat="1" applyFont="1" applyAlignment="1">
      <alignment horizontal="right" indent="1"/>
    </xf>
    <xf numFmtId="0" fontId="5" fillId="0" borderId="19" xfId="222" applyFont="1" applyBorder="1" applyAlignment="1">
      <alignment horizontal="right" indent="1"/>
    </xf>
    <xf numFmtId="164" fontId="5" fillId="0" borderId="0" xfId="222" applyNumberFormat="1" applyFont="1" applyAlignment="1">
      <alignment horizontal="right" indent="1"/>
    </xf>
    <xf numFmtId="0" fontId="5" fillId="0" borderId="21" xfId="222" applyFont="1" applyBorder="1" applyAlignment="1">
      <alignment horizontal="right" indent="1"/>
    </xf>
    <xf numFmtId="0" fontId="5" fillId="0" borderId="21" xfId="222" applyFont="1" applyBorder="1" applyAlignment="1">
      <alignment horizontal="right" vertical="center" indent="1"/>
    </xf>
    <xf numFmtId="164" fontId="5" fillId="0" borderId="0" xfId="222" applyNumberFormat="1" applyFont="1" applyAlignment="1">
      <alignment horizontal="right" vertical="center" indent="1"/>
    </xf>
    <xf numFmtId="0" fontId="8" fillId="0" borderId="21" xfId="222" applyFont="1" applyBorder="1" applyAlignment="1">
      <alignment horizontal="right" vertical="center" indent="1"/>
    </xf>
    <xf numFmtId="2" fontId="5" fillId="0" borderId="16" xfId="0" applyNumberFormat="1" applyFont="1" applyBorder="1" applyAlignment="1">
      <alignment horizontal="center" vertical="center" wrapText="1"/>
    </xf>
    <xf numFmtId="0" fontId="9" fillId="0" borderId="0" xfId="220" applyFont="1" applyFill="1" applyBorder="1"/>
    <xf numFmtId="164" fontId="8" fillId="0" borderId="8" xfId="0" applyNumberFormat="1" applyFont="1" applyBorder="1" applyAlignment="1">
      <alignment horizontal="right" indent="1"/>
    </xf>
    <xf numFmtId="164" fontId="9" fillId="0" borderId="21" xfId="0" applyNumberFormat="1" applyFont="1" applyBorder="1"/>
    <xf numFmtId="164" fontId="9" fillId="0" borderId="0" xfId="0" applyNumberFormat="1" applyFont="1"/>
    <xf numFmtId="164" fontId="168" fillId="0" borderId="21" xfId="0" applyNumberFormat="1" applyFont="1" applyFill="1" applyBorder="1" applyAlignment="1">
      <alignment horizontal="right" indent="1"/>
    </xf>
    <xf numFmtId="0" fontId="11" fillId="0" borderId="0" xfId="0" applyFont="1" applyFill="1"/>
    <xf numFmtId="164" fontId="11" fillId="51" borderId="0" xfId="0" applyNumberFormat="1" applyFont="1" applyFill="1" applyBorder="1" applyAlignment="1"/>
    <xf numFmtId="164" fontId="16" fillId="51" borderId="0" xfId="0" applyNumberFormat="1" applyFont="1" applyFill="1" applyBorder="1" applyAlignment="1"/>
    <xf numFmtId="1" fontId="5" fillId="0" borderId="21" xfId="0" applyNumberFormat="1" applyFont="1" applyFill="1" applyBorder="1" applyAlignment="1">
      <alignment horizontal="right" vertical="center" wrapText="1" indent="1"/>
    </xf>
    <xf numFmtId="1" fontId="5" fillId="0" borderId="23" xfId="0" applyNumberFormat="1" applyFont="1" applyFill="1" applyBorder="1" applyAlignment="1">
      <alignment horizontal="right" vertical="center" wrapText="1" indent="1"/>
    </xf>
    <xf numFmtId="164" fontId="8" fillId="0" borderId="23" xfId="0" applyNumberFormat="1" applyFont="1" applyFill="1" applyBorder="1" applyAlignment="1">
      <alignment horizontal="right" wrapText="1" indent="1"/>
    </xf>
    <xf numFmtId="164" fontId="163" fillId="0" borderId="21" xfId="0" applyNumberFormat="1" applyFont="1" applyBorder="1" applyAlignment="1">
      <alignment horizontal="right" wrapText="1" indent="1"/>
    </xf>
    <xf numFmtId="1" fontId="8" fillId="0" borderId="16" xfId="0" applyNumberFormat="1" applyFont="1" applyBorder="1" applyAlignment="1">
      <alignment horizontal="right" indent="1"/>
    </xf>
    <xf numFmtId="1" fontId="5" fillId="0" borderId="8" xfId="0" applyNumberFormat="1" applyFont="1" applyBorder="1" applyAlignment="1">
      <alignment horizontal="right" indent="1"/>
    </xf>
    <xf numFmtId="1" fontId="5" fillId="0" borderId="20" xfId="0" applyNumberFormat="1" applyFont="1" applyBorder="1" applyAlignment="1">
      <alignment horizontal="right" wrapText="1" indent="1"/>
    </xf>
    <xf numFmtId="1" fontId="5" fillId="0" borderId="25" xfId="0" applyNumberFormat="1" applyFont="1" applyBorder="1" applyAlignment="1">
      <alignment horizontal="right" wrapText="1" indent="1"/>
    </xf>
    <xf numFmtId="1" fontId="8" fillId="0" borderId="8" xfId="0" applyNumberFormat="1" applyFont="1" applyBorder="1" applyAlignment="1">
      <alignment horizontal="right" indent="1"/>
    </xf>
    <xf numFmtId="1" fontId="8" fillId="0" borderId="23" xfId="0" applyNumberFormat="1" applyFont="1" applyBorder="1" applyAlignment="1">
      <alignment horizontal="right" indent="1"/>
    </xf>
    <xf numFmtId="0" fontId="5" fillId="0" borderId="24" xfId="0" quotePrefix="1" applyNumberFormat="1" applyFont="1" applyBorder="1" applyAlignment="1">
      <alignment horizontal="right" wrapText="1" indent="1"/>
    </xf>
    <xf numFmtId="0" fontId="155" fillId="51" borderId="23" xfId="0" applyFont="1" applyFill="1" applyBorder="1" applyAlignment="1">
      <alignment horizontal="right" indent="1"/>
    </xf>
    <xf numFmtId="0" fontId="155" fillId="0" borderId="21" xfId="0" applyNumberFormat="1" applyFont="1" applyFill="1" applyBorder="1" applyAlignment="1">
      <alignment horizontal="right" indent="1"/>
    </xf>
    <xf numFmtId="0" fontId="155" fillId="0" borderId="21" xfId="0" quotePrefix="1" applyNumberFormat="1" applyFont="1" applyFill="1" applyBorder="1" applyAlignment="1">
      <alignment horizontal="right" indent="1"/>
    </xf>
    <xf numFmtId="0" fontId="155" fillId="0" borderId="0" xfId="0" quotePrefix="1" applyNumberFormat="1" applyFont="1" applyFill="1" applyAlignment="1">
      <alignment horizontal="right" indent="1"/>
    </xf>
    <xf numFmtId="1" fontId="155" fillId="0" borderId="21" xfId="0" applyNumberFormat="1" applyFont="1" applyFill="1" applyBorder="1" applyAlignment="1">
      <alignment horizontal="right" indent="1"/>
    </xf>
    <xf numFmtId="1" fontId="155" fillId="0" borderId="0" xfId="0" quotePrefix="1" applyNumberFormat="1" applyFont="1" applyFill="1" applyAlignment="1">
      <alignment horizontal="right" indent="1"/>
    </xf>
    <xf numFmtId="164" fontId="168" fillId="0" borderId="23" xfId="0" applyNumberFormat="1" applyFont="1" applyFill="1" applyBorder="1" applyAlignment="1">
      <alignment horizontal="right" indent="1"/>
    </xf>
    <xf numFmtId="0" fontId="5" fillId="0" borderId="24" xfId="0" applyFont="1" applyBorder="1" applyAlignment="1">
      <alignment horizontal="right" vertical="center" wrapText="1" indent="1"/>
    </xf>
    <xf numFmtId="164" fontId="5" fillId="0" borderId="24" xfId="0" applyNumberFormat="1" applyFont="1" applyBorder="1" applyAlignment="1">
      <alignment horizontal="right" vertical="center" wrapText="1" indent="1"/>
    </xf>
    <xf numFmtId="0" fontId="5" fillId="0" borderId="25" xfId="0" applyFont="1" applyBorder="1" applyAlignment="1">
      <alignment horizontal="right" vertical="center" wrapText="1" indent="1"/>
    </xf>
    <xf numFmtId="0" fontId="8" fillId="0" borderId="8" xfId="220" applyFont="1" applyFill="1" applyBorder="1" applyAlignment="1">
      <alignment horizontal="center"/>
    </xf>
    <xf numFmtId="0" fontId="104" fillId="0" borderId="0" xfId="220" applyFont="1" applyFill="1" applyBorder="1"/>
    <xf numFmtId="0" fontId="104" fillId="0" borderId="0" xfId="220" applyFont="1" applyFill="1"/>
    <xf numFmtId="0" fontId="122" fillId="0" borderId="0" xfId="0" applyFont="1" applyBorder="1"/>
    <xf numFmtId="0" fontId="122" fillId="0" borderId="0" xfId="0" applyFont="1"/>
    <xf numFmtId="0" fontId="3" fillId="51" borderId="0" xfId="162" applyFill="1" applyAlignment="1" applyProtection="1">
      <alignment horizontal="left" vertical="center"/>
    </xf>
    <xf numFmtId="164" fontId="8" fillId="0" borderId="24" xfId="0" applyNumberFormat="1" applyFont="1" applyFill="1" applyBorder="1" applyAlignment="1">
      <alignment horizontal="right" wrapText="1" indent="1"/>
    </xf>
    <xf numFmtId="0" fontId="5" fillId="0" borderId="16" xfId="0" applyNumberFormat="1" applyFont="1" applyBorder="1" applyAlignment="1">
      <alignment horizontal="center"/>
    </xf>
    <xf numFmtId="0" fontId="0" fillId="0" borderId="0" xfId="0" applyFont="1" applyFill="1" applyAlignment="1"/>
    <xf numFmtId="0" fontId="14" fillId="51" borderId="0" xfId="0" applyFont="1" applyFill="1" applyAlignment="1">
      <alignment horizontal="left" vertical="center"/>
    </xf>
    <xf numFmtId="0" fontId="155" fillId="0" borderId="21" xfId="220" applyFont="1" applyFill="1" applyBorder="1" applyAlignment="1">
      <alignment horizontal="right" indent="1"/>
    </xf>
    <xf numFmtId="164" fontId="155" fillId="0" borderId="24" xfId="0" applyNumberFormat="1" applyFont="1" applyBorder="1" applyAlignment="1">
      <alignment horizontal="right" wrapText="1" indent="1"/>
    </xf>
    <xf numFmtId="0" fontId="60" fillId="0" borderId="0" xfId="0" applyFont="1" applyAlignment="1">
      <alignment horizontal="right" indent="1"/>
    </xf>
    <xf numFmtId="0" fontId="9" fillId="0" borderId="0" xfId="222" applyFont="1" applyAlignment="1">
      <alignment horizontal="right" vertical="center" indent="1"/>
    </xf>
    <xf numFmtId="0" fontId="162" fillId="0" borderId="0" xfId="0" applyFont="1" applyAlignment="1">
      <alignment horizontal="right" indent="1"/>
    </xf>
    <xf numFmtId="0" fontId="105" fillId="0" borderId="0" xfId="0" applyFont="1" applyAlignment="1">
      <alignment horizontal="right" indent="1"/>
    </xf>
    <xf numFmtId="0" fontId="155" fillId="0" borderId="0" xfId="222" applyNumberFormat="1" applyFont="1" applyBorder="1" applyAlignment="1">
      <alignment wrapText="1"/>
    </xf>
    <xf numFmtId="2" fontId="168" fillId="0" borderId="21" xfId="0" applyNumberFormat="1" applyFont="1" applyFill="1" applyBorder="1" applyAlignment="1">
      <alignment horizontal="right" indent="1"/>
    </xf>
    <xf numFmtId="0" fontId="158" fillId="0" borderId="0" xfId="0" applyFont="1"/>
    <xf numFmtId="2" fontId="155" fillId="0" borderId="21" xfId="0" applyNumberFormat="1" applyFont="1" applyBorder="1" applyAlignment="1">
      <alignment horizontal="right" vertical="top" indent="1"/>
    </xf>
    <xf numFmtId="2" fontId="155" fillId="0" borderId="21" xfId="222" applyNumberFormat="1" applyFont="1" applyBorder="1" applyAlignment="1">
      <alignment horizontal="right" wrapText="1" indent="1"/>
    </xf>
    <xf numFmtId="0" fontId="158" fillId="0" borderId="0" xfId="0" applyFont="1" applyAlignment="1">
      <alignment vertical="top"/>
    </xf>
    <xf numFmtId="2" fontId="155" fillId="0" borderId="23" xfId="222" applyNumberFormat="1" applyFont="1" applyFill="1" applyBorder="1" applyAlignment="1">
      <alignment horizontal="right" indent="1"/>
    </xf>
    <xf numFmtId="2" fontId="155" fillId="0" borderId="21" xfId="0" applyNumberFormat="1" applyFont="1" applyFill="1" applyBorder="1" applyAlignment="1">
      <alignment horizontal="right" indent="1"/>
    </xf>
    <xf numFmtId="0" fontId="155" fillId="0" borderId="21" xfId="222" applyFont="1" applyBorder="1" applyAlignment="1">
      <alignment horizontal="right" vertical="center" indent="1"/>
    </xf>
    <xf numFmtId="164" fontId="155" fillId="0" borderId="0" xfId="222" applyNumberFormat="1" applyFont="1" applyAlignment="1">
      <alignment horizontal="right" vertical="center" indent="1"/>
    </xf>
    <xf numFmtId="2" fontId="155" fillId="0" borderId="21" xfId="222" applyNumberFormat="1" applyFont="1" applyFill="1" applyBorder="1" applyAlignment="1">
      <alignment horizontal="right" wrapText="1" indent="1"/>
    </xf>
    <xf numFmtId="2" fontId="5" fillId="0" borderId="21" xfId="222" applyNumberFormat="1" applyFont="1" applyBorder="1" applyAlignment="1">
      <alignment horizontal="right" vertical="center" indent="1"/>
    </xf>
    <xf numFmtId="0" fontId="161" fillId="0" borderId="0" xfId="222" applyFont="1" applyAlignment="1">
      <alignment vertical="center"/>
    </xf>
    <xf numFmtId="2" fontId="155" fillId="0" borderId="19" xfId="0" applyNumberFormat="1" applyFont="1" applyBorder="1" applyAlignment="1">
      <alignment horizontal="right" indent="1"/>
    </xf>
    <xf numFmtId="0" fontId="168" fillId="52" borderId="48" xfId="0" applyFont="1" applyFill="1" applyBorder="1" applyAlignment="1">
      <alignment horizontal="center" vertical="center"/>
    </xf>
    <xf numFmtId="164" fontId="155" fillId="54" borderId="0" xfId="0" applyNumberFormat="1" applyFont="1" applyFill="1" applyBorder="1" applyAlignment="1">
      <alignment horizontal="right" wrapText="1" indent="1"/>
    </xf>
    <xf numFmtId="164" fontId="155" fillId="0" borderId="0" xfId="0" applyNumberFormat="1" applyFont="1" applyFill="1" applyBorder="1" applyAlignment="1">
      <alignment horizontal="right" wrapText="1" indent="1"/>
    </xf>
    <xf numFmtId="164" fontId="155" fillId="54" borderId="21" xfId="0" applyNumberFormat="1" applyFont="1" applyFill="1" applyBorder="1" applyAlignment="1">
      <alignment horizontal="right" wrapText="1" indent="1"/>
    </xf>
    <xf numFmtId="164" fontId="155" fillId="0" borderId="21" xfId="0" applyNumberFormat="1" applyFont="1" applyFill="1" applyBorder="1" applyAlignment="1">
      <alignment horizontal="right" wrapText="1" indent="1"/>
    </xf>
    <xf numFmtId="0" fontId="0" fillId="52" borderId="0" xfId="0" applyFont="1" applyFill="1"/>
    <xf numFmtId="164" fontId="169" fillId="0" borderId="21" xfId="0" applyNumberFormat="1" applyFont="1" applyBorder="1" applyAlignment="1">
      <alignment horizontal="right" wrapText="1" indent="1"/>
    </xf>
    <xf numFmtId="0" fontId="9" fillId="0" borderId="0" xfId="0" applyFont="1" applyBorder="1"/>
    <xf numFmtId="0" fontId="9" fillId="0" borderId="0" xfId="0" applyFont="1" applyBorder="1" applyAlignment="1">
      <alignment vertical="center"/>
    </xf>
    <xf numFmtId="0" fontId="123" fillId="0" borderId="0" xfId="162" applyFont="1" applyAlignment="1" applyProtection="1">
      <alignment horizontal="left" vertical="center"/>
    </xf>
    <xf numFmtId="0" fontId="124" fillId="0" borderId="0" xfId="162" applyFont="1" applyAlignment="1" applyProtection="1">
      <alignment horizontal="left" vertical="center"/>
    </xf>
    <xf numFmtId="0" fontId="5" fillId="0" borderId="23" xfId="202" applyNumberFormat="1" applyFont="1" applyFill="1" applyBorder="1" applyAlignment="1">
      <alignment horizontal="right" wrapText="1" indent="1" readingOrder="1"/>
    </xf>
    <xf numFmtId="164" fontId="8" fillId="0" borderId="24" xfId="0" applyNumberFormat="1" applyFont="1" applyBorder="1" applyAlignment="1">
      <alignment horizontal="center" wrapText="1"/>
    </xf>
    <xf numFmtId="164" fontId="5" fillId="0" borderId="24" xfId="0" applyNumberFormat="1" applyFont="1" applyBorder="1" applyAlignment="1">
      <alignment horizontal="right" vertical="center" indent="1"/>
    </xf>
    <xf numFmtId="0" fontId="5" fillId="0" borderId="24" xfId="202" applyNumberFormat="1" applyFont="1" applyFill="1" applyBorder="1" applyAlignment="1">
      <alignment horizontal="right" vertical="center" wrapText="1" indent="1" readingOrder="1"/>
    </xf>
    <xf numFmtId="164" fontId="5" fillId="0" borderId="24" xfId="0" applyNumberFormat="1" applyFont="1" applyBorder="1" applyAlignment="1">
      <alignment horizontal="right" vertical="center" indent="1" readingOrder="1"/>
    </xf>
    <xf numFmtId="164" fontId="5" fillId="0" borderId="24" xfId="0" applyNumberFormat="1" applyFont="1" applyBorder="1" applyAlignment="1">
      <alignment horizontal="right" vertical="center" wrapText="1" indent="1" readingOrder="1"/>
    </xf>
    <xf numFmtId="0" fontId="5" fillId="0" borderId="25" xfId="0" applyFont="1" applyBorder="1" applyAlignment="1">
      <alignment horizontal="right" vertical="center" wrapText="1" indent="1" readingOrder="1"/>
    </xf>
    <xf numFmtId="164" fontId="5" fillId="0" borderId="0" xfId="0" applyNumberFormat="1" applyFont="1" applyAlignment="1">
      <alignment horizontal="right" vertical="center" indent="1"/>
    </xf>
    <xf numFmtId="0" fontId="5" fillId="0" borderId="24" xfId="202" applyNumberFormat="1" applyFont="1" applyFill="1" applyBorder="1" applyAlignment="1">
      <alignment horizontal="right" vertical="center" wrapText="1" indent="1"/>
    </xf>
    <xf numFmtId="0" fontId="5" fillId="0" borderId="25" xfId="0" applyFont="1" applyBorder="1" applyAlignment="1">
      <alignment horizontal="right" vertical="center" indent="1"/>
    </xf>
    <xf numFmtId="0" fontId="5" fillId="0" borderId="28" xfId="0" applyFont="1" applyBorder="1" applyAlignment="1">
      <alignment horizontal="right" vertical="center" indent="1"/>
    </xf>
    <xf numFmtId="0" fontId="5" fillId="0" borderId="8" xfId="0" applyFont="1" applyBorder="1" applyAlignment="1">
      <alignment horizontal="right" vertical="center" indent="1"/>
    </xf>
    <xf numFmtId="0" fontId="5" fillId="0" borderId="20" xfId="202" applyNumberFormat="1" applyFont="1" applyFill="1" applyBorder="1" applyAlignment="1">
      <alignment horizontal="right" vertical="center" wrapText="1" indent="1"/>
    </xf>
    <xf numFmtId="0" fontId="8" fillId="0" borderId="24" xfId="0" applyFont="1" applyBorder="1" applyAlignment="1">
      <alignment horizontal="right" vertical="center" indent="1"/>
    </xf>
    <xf numFmtId="0" fontId="8" fillId="0" borderId="25" xfId="0" applyFont="1" applyBorder="1" applyAlignment="1">
      <alignment horizontal="right" vertical="center" indent="1"/>
    </xf>
    <xf numFmtId="0" fontId="5" fillId="0" borderId="0" xfId="0" applyFont="1" applyAlignment="1">
      <alignment horizontal="right" vertical="center" indent="1"/>
    </xf>
    <xf numFmtId="0" fontId="5" fillId="0" borderId="24" xfId="0" applyFont="1" applyBorder="1" applyAlignment="1">
      <alignment horizontal="right" vertical="center" indent="1"/>
    </xf>
    <xf numFmtId="0" fontId="40" fillId="0" borderId="24" xfId="0" applyFont="1" applyBorder="1" applyAlignment="1">
      <alignment horizontal="right" vertical="center" indent="1"/>
    </xf>
    <xf numFmtId="0" fontId="5" fillId="0" borderId="21" xfId="0" applyNumberFormat="1" applyFont="1" applyFill="1" applyBorder="1"/>
    <xf numFmtId="0" fontId="9" fillId="24" borderId="0" xfId="0" applyFont="1" applyFill="1" applyAlignment="1">
      <alignment vertical="center"/>
    </xf>
    <xf numFmtId="0" fontId="57" fillId="0" borderId="0" xfId="162" applyFont="1" applyAlignment="1" applyProtection="1">
      <alignment horizontal="right" vertical="center"/>
    </xf>
    <xf numFmtId="0" fontId="5" fillId="0" borderId="0" xfId="222" applyNumberFormat="1" applyFont="1" applyFill="1" applyBorder="1" applyAlignment="1">
      <alignment vertical="center" wrapText="1"/>
    </xf>
    <xf numFmtId="0" fontId="37" fillId="0" borderId="0" xfId="0" applyFont="1" applyBorder="1" applyAlignment="1">
      <alignment horizontal="left"/>
    </xf>
    <xf numFmtId="0" fontId="36" fillId="51" borderId="0" xfId="0" applyFont="1" applyFill="1" applyAlignment="1">
      <alignment horizontal="left"/>
    </xf>
    <xf numFmtId="0" fontId="0" fillId="0" borderId="0" xfId="0" applyAlignment="1">
      <alignment horizontal="left"/>
    </xf>
    <xf numFmtId="0" fontId="26" fillId="0" borderId="0" xfId="0" applyFont="1" applyAlignment="1">
      <alignment horizontal="left"/>
    </xf>
    <xf numFmtId="0" fontId="14" fillId="0" borderId="29" xfId="222" applyFont="1" applyBorder="1" applyAlignment="1">
      <alignment horizontal="center"/>
    </xf>
    <xf numFmtId="164" fontId="8" fillId="0" borderId="12" xfId="222" applyNumberFormat="1" applyFont="1" applyBorder="1" applyAlignment="1">
      <alignment horizontal="center" vertical="center" wrapText="1"/>
    </xf>
    <xf numFmtId="0" fontId="5" fillId="0" borderId="19" xfId="220" applyFont="1" applyFill="1" applyBorder="1" applyAlignment="1">
      <alignment horizontal="left"/>
    </xf>
    <xf numFmtId="0" fontId="8" fillId="0" borderId="8" xfId="0" applyFont="1" applyBorder="1" applyAlignment="1">
      <alignment horizontal="right"/>
    </xf>
    <xf numFmtId="0" fontId="8" fillId="0" borderId="82" xfId="202" applyNumberFormat="1" applyFont="1" applyFill="1" applyBorder="1" applyAlignment="1">
      <alignment horizontal="right" vertical="center" wrapText="1" indent="1" readingOrder="1"/>
    </xf>
    <xf numFmtId="0" fontId="8" fillId="0" borderId="83" xfId="202" applyNumberFormat="1" applyFont="1" applyFill="1" applyBorder="1" applyAlignment="1">
      <alignment horizontal="right" vertical="center" wrapText="1" indent="1" readingOrder="1"/>
    </xf>
    <xf numFmtId="0" fontId="5" fillId="0" borderId="19" xfId="0" applyFont="1" applyBorder="1" applyAlignment="1">
      <alignment horizontal="right" indent="1"/>
    </xf>
    <xf numFmtId="0" fontId="5" fillId="0" borderId="15" xfId="0" applyFont="1" applyBorder="1" applyAlignment="1">
      <alignment horizontal="right" indent="1"/>
    </xf>
    <xf numFmtId="164" fontId="52" fillId="0" borderId="24" xfId="0" applyNumberFormat="1" applyFont="1" applyBorder="1" applyAlignment="1">
      <alignment horizontal="right" indent="1"/>
    </xf>
    <xf numFmtId="164" fontId="52" fillId="0" borderId="25" xfId="0" applyNumberFormat="1" applyFont="1" applyBorder="1" applyAlignment="1">
      <alignment horizontal="right" indent="1"/>
    </xf>
    <xf numFmtId="0" fontId="5" fillId="0" borderId="24" xfId="202" applyNumberFormat="1" applyFont="1" applyFill="1" applyBorder="1" applyAlignment="1">
      <alignment horizontal="right" wrapText="1" indent="1"/>
    </xf>
    <xf numFmtId="0" fontId="127" fillId="0" borderId="0" xfId="0" applyFont="1"/>
    <xf numFmtId="0" fontId="36" fillId="0" borderId="0" xfId="0" applyFont="1" applyFill="1" applyAlignment="1">
      <alignment horizontal="left"/>
    </xf>
    <xf numFmtId="0" fontId="0" fillId="0" borderId="0" xfId="0" applyAlignment="1"/>
    <xf numFmtId="0" fontId="0" fillId="0" borderId="0" xfId="0" applyAlignment="1"/>
    <xf numFmtId="0" fontId="5" fillId="0" borderId="0" xfId="0" applyFont="1" applyAlignment="1">
      <alignment horizontal="center" vertical="center"/>
    </xf>
    <xf numFmtId="0" fontId="128" fillId="0" borderId="0" xfId="222" applyNumberFormat="1" applyFont="1" applyFill="1" applyBorder="1" applyAlignment="1">
      <alignment wrapText="1"/>
    </xf>
    <xf numFmtId="0" fontId="22" fillId="0" borderId="0" xfId="220" applyFont="1" applyBorder="1" applyAlignment="1"/>
    <xf numFmtId="0" fontId="170" fillId="0" borderId="21" xfId="0" applyFont="1" applyBorder="1" applyAlignment="1">
      <alignment horizontal="center" vertical="center" wrapText="1"/>
    </xf>
    <xf numFmtId="0" fontId="171" fillId="0" borderId="0" xfId="0" applyFont="1"/>
    <xf numFmtId="0" fontId="172" fillId="0" borderId="0" xfId="0" applyFont="1"/>
    <xf numFmtId="0" fontId="173" fillId="0" borderId="0" xfId="0" applyFont="1"/>
    <xf numFmtId="0" fontId="173" fillId="52" borderId="0" xfId="0" applyFont="1" applyFill="1"/>
    <xf numFmtId="0" fontId="174" fillId="0" borderId="0" xfId="0" applyFont="1" applyAlignment="1">
      <alignment horizontal="left" vertical="center"/>
    </xf>
    <xf numFmtId="0" fontId="175" fillId="0" borderId="0" xfId="0" applyFont="1"/>
    <xf numFmtId="0" fontId="175" fillId="0" borderId="0" xfId="0" applyFont="1" applyBorder="1" applyAlignment="1">
      <alignment horizontal="center" vertical="center"/>
    </xf>
    <xf numFmtId="0" fontId="176" fillId="0" borderId="0" xfId="0" applyFont="1" applyAlignment="1">
      <alignment vertical="center"/>
    </xf>
    <xf numFmtId="0" fontId="175" fillId="0" borderId="0" xfId="0" applyFont="1" applyBorder="1" applyAlignment="1">
      <alignment vertical="center"/>
    </xf>
    <xf numFmtId="0" fontId="177" fillId="0" borderId="0" xfId="162" applyFont="1" applyAlignment="1" applyProtection="1">
      <alignment vertical="center"/>
    </xf>
    <xf numFmtId="0" fontId="178" fillId="0" borderId="0" xfId="0" applyFont="1"/>
    <xf numFmtId="0" fontId="179" fillId="0" borderId="0" xfId="162" applyFont="1" applyAlignment="1" applyProtection="1">
      <alignment vertical="center"/>
    </xf>
    <xf numFmtId="0" fontId="180" fillId="0" borderId="0" xfId="0" applyFont="1" applyAlignment="1">
      <alignment horizontal="left" vertical="center"/>
    </xf>
    <xf numFmtId="0" fontId="173" fillId="0" borderId="0" xfId="0" applyFont="1" applyAlignment="1">
      <alignment vertical="center"/>
    </xf>
    <xf numFmtId="0" fontId="175" fillId="0" borderId="0" xfId="0" applyFont="1" applyAlignment="1">
      <alignment vertical="center"/>
    </xf>
    <xf numFmtId="0" fontId="170" fillId="0" borderId="24" xfId="0" applyFont="1" applyBorder="1" applyAlignment="1">
      <alignment horizontal="center" vertical="center" wrapText="1"/>
    </xf>
    <xf numFmtId="0" fontId="173" fillId="0" borderId="0" xfId="0" applyFont="1" applyAlignment="1"/>
    <xf numFmtId="0" fontId="181" fillId="0" borderId="0" xfId="220" applyFont="1"/>
    <xf numFmtId="0" fontId="177" fillId="0" borderId="0" xfId="162" applyFont="1" applyBorder="1" applyAlignment="1" applyProtection="1">
      <alignment horizontal="left" vertical="center"/>
    </xf>
    <xf numFmtId="0" fontId="175" fillId="0" borderId="0" xfId="220" applyFont="1" applyBorder="1"/>
    <xf numFmtId="0" fontId="173" fillId="25" borderId="0" xfId="0" applyFont="1" applyFill="1"/>
    <xf numFmtId="0" fontId="177" fillId="25" borderId="0" xfId="162" applyFont="1" applyFill="1" applyBorder="1" applyAlignment="1" applyProtection="1">
      <alignment horizontal="left" vertical="center"/>
    </xf>
    <xf numFmtId="0" fontId="173" fillId="24" borderId="0" xfId="0" applyFont="1" applyFill="1"/>
    <xf numFmtId="0" fontId="173" fillId="51" borderId="0" xfId="0" applyFont="1" applyFill="1"/>
    <xf numFmtId="0" fontId="175" fillId="0" borderId="0" xfId="0" applyFont="1" applyBorder="1"/>
    <xf numFmtId="0" fontId="175" fillId="51" borderId="0" xfId="211" applyFont="1" applyFill="1" applyAlignment="1"/>
    <xf numFmtId="0" fontId="177" fillId="51" borderId="0" xfId="162" applyFont="1" applyFill="1" applyAlignment="1" applyProtection="1">
      <alignment horizontal="left" vertical="center"/>
    </xf>
    <xf numFmtId="0" fontId="182" fillId="51" borderId="0" xfId="211" applyFont="1" applyFill="1"/>
    <xf numFmtId="0" fontId="183" fillId="51" borderId="0" xfId="211" applyFont="1" applyFill="1" applyAlignment="1"/>
    <xf numFmtId="0" fontId="175" fillId="26" borderId="0" xfId="211" applyFont="1" applyFill="1" applyAlignment="1"/>
    <xf numFmtId="0" fontId="175" fillId="27" borderId="0" xfId="211" applyFont="1" applyFill="1" applyAlignment="1"/>
    <xf numFmtId="0" fontId="183" fillId="26" borderId="0" xfId="211" applyFont="1" applyFill="1" applyAlignment="1"/>
    <xf numFmtId="0" fontId="183" fillId="27" borderId="0" xfId="211" applyFont="1" applyFill="1" applyAlignment="1"/>
    <xf numFmtId="0" fontId="184" fillId="51" borderId="0" xfId="211" applyFont="1" applyFill="1" applyBorder="1"/>
    <xf numFmtId="0" fontId="183" fillId="51" borderId="0" xfId="211" applyFont="1" applyFill="1" applyBorder="1"/>
    <xf numFmtId="0" fontId="183" fillId="27" borderId="0" xfId="211" applyFont="1" applyFill="1"/>
    <xf numFmtId="0" fontId="175" fillId="51" borderId="0" xfId="0" applyFont="1" applyFill="1" applyAlignment="1">
      <alignment vertical="top"/>
    </xf>
    <xf numFmtId="0" fontId="176" fillId="51" borderId="0" xfId="0" applyFont="1" applyFill="1" applyAlignment="1">
      <alignment horizontal="left" vertical="center"/>
    </xf>
    <xf numFmtId="0" fontId="175" fillId="51" borderId="0" xfId="0" applyFont="1" applyFill="1" applyAlignment="1">
      <alignment vertical="center"/>
    </xf>
    <xf numFmtId="0" fontId="175" fillId="51" borderId="0" xfId="0" applyFont="1" applyFill="1"/>
    <xf numFmtId="0" fontId="176" fillId="0" borderId="0" xfId="0" applyFont="1" applyAlignment="1">
      <alignment horizontal="left" vertical="center"/>
    </xf>
    <xf numFmtId="0" fontId="173" fillId="0" borderId="0" xfId="0" applyFont="1" applyBorder="1" applyAlignment="1"/>
    <xf numFmtId="0" fontId="176" fillId="0" borderId="0" xfId="0" applyFont="1" applyAlignment="1"/>
    <xf numFmtId="0" fontId="172" fillId="0" borderId="0" xfId="0" applyFont="1" applyAlignment="1"/>
    <xf numFmtId="0" fontId="185" fillId="0" borderId="0" xfId="0" applyFont="1"/>
    <xf numFmtId="0" fontId="177" fillId="0" borderId="0" xfId="162" applyFont="1" applyAlignment="1" applyProtection="1">
      <alignment horizontal="left" vertical="center"/>
    </xf>
    <xf numFmtId="0" fontId="186" fillId="0" borderId="0" xfId="0" applyFont="1"/>
    <xf numFmtId="0" fontId="187" fillId="0" borderId="0" xfId="0" applyFont="1"/>
    <xf numFmtId="0" fontId="176" fillId="0" borderId="0" xfId="220" applyFont="1" applyBorder="1" applyAlignment="1">
      <alignment vertical="center"/>
    </xf>
    <xf numFmtId="0" fontId="176" fillId="0" borderId="0" xfId="220" applyFont="1" applyAlignment="1">
      <alignment vertical="center"/>
    </xf>
    <xf numFmtId="0" fontId="173" fillId="0" borderId="0" xfId="0" applyFont="1" applyBorder="1"/>
    <xf numFmtId="164" fontId="187" fillId="0" borderId="0" xfId="0" applyNumberFormat="1" applyFont="1" applyBorder="1" applyAlignment="1">
      <alignment horizontal="right" wrapText="1"/>
    </xf>
    <xf numFmtId="0" fontId="175" fillId="0" borderId="0" xfId="0" applyFont="1" applyAlignment="1"/>
    <xf numFmtId="0" fontId="181" fillId="0" borderId="0" xfId="220" applyFont="1" applyFill="1"/>
    <xf numFmtId="164" fontId="171" fillId="0" borderId="0" xfId="220" applyNumberFormat="1" applyFont="1" applyAlignment="1"/>
    <xf numFmtId="0" fontId="171" fillId="0" borderId="0" xfId="220" applyFont="1" applyBorder="1" applyAlignment="1"/>
    <xf numFmtId="0" fontId="175" fillId="0" borderId="0" xfId="220" applyFont="1" applyFill="1"/>
    <xf numFmtId="0" fontId="188" fillId="0" borderId="0" xfId="220" applyFont="1" applyAlignment="1"/>
    <xf numFmtId="0" fontId="189" fillId="0" borderId="0" xfId="220" applyFont="1" applyAlignment="1"/>
    <xf numFmtId="0" fontId="175" fillId="0" borderId="0" xfId="220" applyFont="1"/>
    <xf numFmtId="0" fontId="171" fillId="0" borderId="0" xfId="220" applyFont="1"/>
    <xf numFmtId="164" fontId="181" fillId="0" borderId="0" xfId="220" applyNumberFormat="1" applyFont="1"/>
    <xf numFmtId="0" fontId="187" fillId="0" borderId="0" xfId="220" applyFont="1"/>
    <xf numFmtId="0" fontId="190" fillId="0" borderId="0" xfId="164" applyFont="1" applyAlignment="1" applyProtection="1"/>
    <xf numFmtId="0" fontId="181" fillId="0" borderId="0" xfId="220" applyFont="1" applyAlignment="1"/>
    <xf numFmtId="0" fontId="191" fillId="0" borderId="0" xfId="0" applyFont="1" applyAlignment="1">
      <alignment horizontal="left" vertical="center"/>
    </xf>
    <xf numFmtId="0" fontId="192" fillId="0" borderId="0" xfId="162" applyFont="1" applyAlignment="1" applyProtection="1">
      <alignment horizontal="left" vertical="center"/>
    </xf>
    <xf numFmtId="0" fontId="170" fillId="0" borderId="0" xfId="0" applyFont="1" applyBorder="1" applyAlignment="1">
      <alignment horizontal="left"/>
    </xf>
    <xf numFmtId="0" fontId="193" fillId="0" borderId="0" xfId="0" applyFont="1" applyAlignment="1"/>
    <xf numFmtId="0" fontId="176" fillId="0" borderId="0" xfId="0" applyFont="1"/>
    <xf numFmtId="0" fontId="176" fillId="0" borderId="31" xfId="222" applyFont="1" applyBorder="1" applyAlignment="1">
      <alignment vertical="center"/>
    </xf>
    <xf numFmtId="0" fontId="175" fillId="0" borderId="0" xfId="222" applyFont="1"/>
    <xf numFmtId="0" fontId="170" fillId="0" borderId="8" xfId="222" applyFont="1" applyBorder="1" applyAlignment="1">
      <alignment horizontal="center" vertical="center" wrapText="1"/>
    </xf>
    <xf numFmtId="0" fontId="187" fillId="0" borderId="8" xfId="222" applyFont="1" applyBorder="1" applyAlignment="1">
      <alignment horizontal="center" vertical="center" wrapText="1"/>
    </xf>
    <xf numFmtId="0" fontId="170" fillId="0" borderId="29" xfId="0" applyFont="1" applyBorder="1" applyAlignment="1">
      <alignment horizontal="center" vertical="center" wrapText="1"/>
    </xf>
    <xf numFmtId="2" fontId="170" fillId="0" borderId="14" xfId="0" applyNumberFormat="1" applyFont="1" applyBorder="1" applyAlignment="1">
      <alignment horizontal="center" vertical="center"/>
    </xf>
    <xf numFmtId="0" fontId="170" fillId="0" borderId="0" xfId="222" applyNumberFormat="1" applyFont="1" applyBorder="1" applyAlignment="1">
      <alignment vertical="top" wrapText="1"/>
    </xf>
    <xf numFmtId="0" fontId="170" fillId="0" borderId="0" xfId="222" applyNumberFormat="1" applyFont="1" applyBorder="1" applyAlignment="1">
      <alignment horizontal="left" vertical="top" wrapText="1" indent="2"/>
    </xf>
    <xf numFmtId="0" fontId="170" fillId="0" borderId="0" xfId="222" applyNumberFormat="1" applyFont="1" applyBorder="1" applyAlignment="1">
      <alignment horizontal="left" vertical="top" wrapText="1" indent="7"/>
    </xf>
    <xf numFmtId="0" fontId="170" fillId="0" borderId="0" xfId="222" applyNumberFormat="1" applyFont="1" applyBorder="1" applyAlignment="1">
      <alignment horizontal="left" vertical="top" wrapText="1" indent="3"/>
    </xf>
    <xf numFmtId="0" fontId="170" fillId="0" borderId="0" xfId="222" applyNumberFormat="1" applyFont="1" applyBorder="1" applyAlignment="1">
      <alignment horizontal="left" vertical="top" wrapText="1"/>
    </xf>
    <xf numFmtId="0" fontId="170" fillId="0" borderId="0" xfId="222" applyNumberFormat="1" applyFont="1" applyBorder="1" applyAlignment="1">
      <alignment horizontal="left" vertical="top" wrapText="1" indent="1"/>
    </xf>
    <xf numFmtId="0" fontId="170" fillId="0" borderId="0" xfId="222" applyNumberFormat="1" applyFont="1" applyAlignment="1">
      <alignment vertical="top" wrapText="1"/>
    </xf>
    <xf numFmtId="0" fontId="176" fillId="0" borderId="0" xfId="222" applyFont="1" applyAlignment="1">
      <alignment vertical="center"/>
    </xf>
    <xf numFmtId="0" fontId="193" fillId="0" borderId="0" xfId="0" applyFont="1"/>
    <xf numFmtId="0" fontId="170" fillId="0" borderId="14" xfId="0" applyFont="1" applyBorder="1" applyAlignment="1">
      <alignment horizontal="center" vertical="center"/>
    </xf>
    <xf numFmtId="0" fontId="170" fillId="0" borderId="0" xfId="222" applyNumberFormat="1" applyFont="1" applyFill="1" applyBorder="1" applyAlignment="1">
      <alignment vertical="top" wrapText="1"/>
    </xf>
    <xf numFmtId="0" fontId="176" fillId="0" borderId="0" xfId="222" applyFont="1" applyBorder="1" applyAlignment="1">
      <alignment vertical="center"/>
    </xf>
    <xf numFmtId="2" fontId="170" fillId="0" borderId="39" xfId="0" applyNumberFormat="1" applyFont="1" applyBorder="1" applyAlignment="1">
      <alignment horizontal="center" vertical="center"/>
    </xf>
    <xf numFmtId="0" fontId="170" fillId="0" borderId="0" xfId="0" applyNumberFormat="1" applyFont="1" applyAlignment="1">
      <alignment vertical="top"/>
    </xf>
    <xf numFmtId="0" fontId="186" fillId="0" borderId="0" xfId="0" applyFont="1" applyAlignment="1">
      <alignment vertical="top"/>
    </xf>
    <xf numFmtId="0" fontId="171" fillId="0" borderId="0" xfId="0" applyFont="1" applyAlignment="1"/>
    <xf numFmtId="0" fontId="175" fillId="0" borderId="0" xfId="220" applyFont="1" applyBorder="1" applyAlignment="1"/>
    <xf numFmtId="0" fontId="175" fillId="0" borderId="0" xfId="220" applyFont="1" applyFill="1" applyAlignment="1"/>
    <xf numFmtId="0" fontId="179" fillId="0" borderId="0" xfId="162" applyFont="1" applyAlignment="1" applyProtection="1">
      <alignment horizontal="left" vertical="center"/>
    </xf>
    <xf numFmtId="164" fontId="175" fillId="0" borderId="0" xfId="0" applyNumberFormat="1" applyFont="1"/>
    <xf numFmtId="0" fontId="182" fillId="0" borderId="0" xfId="0" applyFont="1" applyAlignment="1">
      <alignment vertical="center"/>
    </xf>
    <xf numFmtId="0" fontId="195" fillId="0" borderId="0" xfId="0" applyFont="1"/>
    <xf numFmtId="0" fontId="193" fillId="0" borderId="0" xfId="0" applyFont="1" applyBorder="1" applyAlignment="1"/>
    <xf numFmtId="0" fontId="182" fillId="0" borderId="0" xfId="220" applyFont="1"/>
    <xf numFmtId="0" fontId="180" fillId="0" borderId="0" xfId="220" applyFont="1" applyAlignment="1">
      <alignment vertical="center"/>
    </xf>
    <xf numFmtId="0" fontId="191" fillId="51" borderId="31" xfId="220" applyFont="1" applyFill="1" applyBorder="1" applyAlignment="1"/>
    <xf numFmtId="0" fontId="171" fillId="51" borderId="0" xfId="0" applyFont="1" applyFill="1"/>
    <xf numFmtId="0" fontId="186" fillId="51" borderId="0" xfId="0" applyFont="1" applyFill="1"/>
    <xf numFmtId="0" fontId="196" fillId="0" borderId="0" xfId="0" applyFont="1" applyAlignment="1"/>
    <xf numFmtId="0" fontId="196" fillId="0" borderId="0" xfId="0" applyFont="1"/>
    <xf numFmtId="0" fontId="197" fillId="0" borderId="0" xfId="220" applyFont="1"/>
    <xf numFmtId="0" fontId="179" fillId="0" borderId="0" xfId="162" applyFont="1" applyBorder="1" applyAlignment="1" applyProtection="1">
      <alignment horizontal="left" vertical="center"/>
    </xf>
    <xf numFmtId="0" fontId="180" fillId="51" borderId="0" xfId="0" applyFont="1" applyFill="1" applyAlignment="1">
      <alignment horizontal="left" vertical="center"/>
    </xf>
    <xf numFmtId="0" fontId="198" fillId="51" borderId="0" xfId="0" applyFont="1" applyFill="1"/>
    <xf numFmtId="0" fontId="193" fillId="51" borderId="0" xfId="0" applyFont="1" applyFill="1" applyAlignment="1"/>
    <xf numFmtId="0" fontId="175" fillId="51" borderId="0" xfId="0" applyFont="1" applyFill="1" applyBorder="1"/>
    <xf numFmtId="0" fontId="179" fillId="51" borderId="0" xfId="0" applyFont="1" applyFill="1" applyAlignment="1"/>
    <xf numFmtId="0" fontId="170" fillId="0" borderId="20" xfId="0" applyFont="1" applyBorder="1" applyAlignment="1">
      <alignment horizontal="center" vertical="center" wrapText="1"/>
    </xf>
    <xf numFmtId="0" fontId="170" fillId="0" borderId="8" xfId="0" applyFont="1" applyBorder="1" applyAlignment="1">
      <alignment horizontal="left" vertical="top"/>
    </xf>
    <xf numFmtId="49" fontId="170" fillId="0" borderId="8" xfId="0" applyNumberFormat="1" applyFont="1" applyBorder="1" applyAlignment="1">
      <alignment horizontal="left" vertical="top"/>
    </xf>
    <xf numFmtId="0" fontId="176" fillId="0" borderId="36" xfId="0" applyFont="1" applyBorder="1" applyAlignment="1">
      <alignment vertical="center"/>
    </xf>
    <xf numFmtId="0" fontId="173" fillId="0" borderId="0" xfId="0" applyFont="1" applyBorder="1" applyAlignment="1">
      <alignment wrapText="1"/>
    </xf>
    <xf numFmtId="0" fontId="199" fillId="0" borderId="0" xfId="0" applyFont="1" applyBorder="1" applyAlignment="1">
      <alignment horizontal="left"/>
    </xf>
    <xf numFmtId="0" fontId="170" fillId="51" borderId="0" xfId="0" applyNumberFormat="1" applyFont="1" applyFill="1" applyBorder="1" applyAlignment="1">
      <alignment horizontal="left"/>
    </xf>
    <xf numFmtId="0" fontId="176" fillId="51" borderId="0" xfId="0" applyFont="1" applyFill="1" applyAlignment="1">
      <alignment vertical="center"/>
    </xf>
    <xf numFmtId="0" fontId="191" fillId="51" borderId="0" xfId="0" applyFont="1" applyFill="1" applyAlignment="1">
      <alignment vertical="center"/>
    </xf>
    <xf numFmtId="0" fontId="173" fillId="51" borderId="0" xfId="0" applyFont="1" applyFill="1" applyAlignment="1"/>
    <xf numFmtId="0" fontId="170" fillId="0" borderId="8" xfId="0" applyNumberFormat="1" applyFont="1" applyBorder="1" applyAlignment="1">
      <alignment horizontal="left"/>
    </xf>
    <xf numFmtId="0" fontId="170" fillId="0" borderId="0" xfId="0" applyNumberFormat="1" applyFont="1" applyBorder="1" applyAlignment="1">
      <alignment horizontal="left"/>
    </xf>
    <xf numFmtId="0" fontId="191" fillId="51" borderId="0" xfId="0" applyFont="1" applyFill="1" applyAlignment="1">
      <alignment horizontal="left" vertical="center"/>
    </xf>
    <xf numFmtId="0" fontId="171" fillId="51" borderId="0" xfId="0" applyFont="1" applyFill="1" applyAlignment="1">
      <alignment horizontal="left"/>
    </xf>
    <xf numFmtId="0" fontId="171" fillId="0" borderId="0" xfId="0" applyFont="1" applyAlignment="1">
      <alignment horizontal="left"/>
    </xf>
    <xf numFmtId="0" fontId="186" fillId="0" borderId="0" xfId="0" applyFont="1" applyAlignment="1"/>
    <xf numFmtId="0" fontId="187" fillId="0" borderId="0" xfId="0" applyFont="1" applyBorder="1" applyAlignment="1">
      <alignment horizontal="right" indent="1"/>
    </xf>
    <xf numFmtId="164" fontId="187" fillId="0" borderId="0" xfId="0" applyNumberFormat="1" applyFont="1" applyBorder="1" applyAlignment="1">
      <alignment horizontal="right" indent="1"/>
    </xf>
    <xf numFmtId="0" fontId="171" fillId="0" borderId="0" xfId="0" applyFont="1" applyAlignment="1">
      <alignment vertical="center"/>
    </xf>
    <xf numFmtId="0" fontId="187" fillId="24" borderId="0" xfId="0" applyFont="1" applyFill="1" applyBorder="1" applyAlignment="1"/>
    <xf numFmtId="0" fontId="170" fillId="24" borderId="0" xfId="0" applyFont="1" applyFill="1" applyBorder="1" applyAlignment="1"/>
    <xf numFmtId="0" fontId="200" fillId="24" borderId="0" xfId="0" applyFont="1" applyFill="1" applyBorder="1" applyAlignment="1">
      <alignment horizontal="left"/>
    </xf>
    <xf numFmtId="0" fontId="170" fillId="24" borderId="0" xfId="0" applyFont="1" applyFill="1" applyBorder="1" applyAlignment="1">
      <alignment horizontal="left"/>
    </xf>
    <xf numFmtId="0" fontId="187" fillId="0" borderId="20" xfId="0" applyFont="1" applyBorder="1" applyAlignment="1">
      <alignment vertical="center"/>
    </xf>
    <xf numFmtId="0" fontId="173" fillId="0" borderId="0" xfId="0" applyFont="1" applyFill="1"/>
    <xf numFmtId="0" fontId="187" fillId="24" borderId="20" xfId="0" applyFont="1" applyFill="1" applyBorder="1" applyAlignment="1"/>
    <xf numFmtId="0" fontId="170" fillId="24" borderId="20" xfId="0" applyFont="1" applyFill="1" applyBorder="1" applyAlignment="1"/>
    <xf numFmtId="0" fontId="170" fillId="24" borderId="20" xfId="0" applyFont="1" applyFill="1" applyBorder="1" applyAlignment="1">
      <alignment horizontal="left"/>
    </xf>
    <xf numFmtId="164" fontId="187" fillId="24" borderId="0" xfId="0" applyNumberFormat="1" applyFont="1" applyFill="1" applyBorder="1" applyAlignment="1">
      <alignment horizontal="right" indent="1"/>
    </xf>
    <xf numFmtId="0" fontId="175" fillId="24" borderId="0" xfId="0" applyFont="1" applyFill="1" applyAlignment="1">
      <alignment vertical="center"/>
    </xf>
    <xf numFmtId="0" fontId="170" fillId="24" borderId="0" xfId="0" applyNumberFormat="1" applyFont="1" applyFill="1" applyBorder="1" applyAlignment="1">
      <alignment horizontal="left" vertical="center"/>
    </xf>
    <xf numFmtId="0" fontId="171" fillId="24" borderId="0" xfId="0" applyFont="1" applyFill="1" applyAlignment="1">
      <alignment horizontal="left" vertical="center"/>
    </xf>
    <xf numFmtId="0" fontId="193" fillId="24" borderId="0" xfId="0" applyFont="1" applyFill="1" applyAlignment="1">
      <alignment vertical="center"/>
    </xf>
    <xf numFmtId="164" fontId="173" fillId="24" borderId="0" xfId="0" applyNumberFormat="1" applyFont="1" applyFill="1" applyBorder="1"/>
    <xf numFmtId="0" fontId="170" fillId="0" borderId="0" xfId="0" applyNumberFormat="1" applyFont="1" applyBorder="1" applyAlignment="1">
      <alignment horizontal="left" vertical="center"/>
    </xf>
    <xf numFmtId="0" fontId="170" fillId="0" borderId="8" xfId="0" applyNumberFormat="1" applyFont="1" applyBorder="1" applyAlignment="1">
      <alignment horizontal="left" vertical="center"/>
    </xf>
    <xf numFmtId="0" fontId="170" fillId="0" borderId="8" xfId="0" applyFont="1" applyBorder="1" applyAlignment="1">
      <alignment horizontal="center" vertical="center" wrapText="1"/>
    </xf>
    <xf numFmtId="0" fontId="171" fillId="0" borderId="0" xfId="0" applyFont="1"/>
    <xf numFmtId="0" fontId="173" fillId="0" borderId="31" xfId="0" applyFont="1" applyBorder="1" applyAlignment="1"/>
    <xf numFmtId="0" fontId="177" fillId="0" borderId="31" xfId="162" applyFont="1" applyBorder="1" applyAlignment="1" applyProtection="1">
      <alignment horizontal="left" vertical="center"/>
    </xf>
    <xf numFmtId="0" fontId="176" fillId="51" borderId="0" xfId="0" applyFont="1" applyFill="1" applyAlignment="1"/>
    <xf numFmtId="0" fontId="176" fillId="51" borderId="0" xfId="0" applyFont="1" applyFill="1"/>
    <xf numFmtId="164" fontId="9" fillId="51" borderId="0" xfId="211" applyNumberFormat="1" applyFill="1" applyBorder="1" applyAlignment="1"/>
    <xf numFmtId="0" fontId="155" fillId="51" borderId="8" xfId="0" applyFont="1" applyFill="1" applyBorder="1" applyAlignment="1">
      <alignment horizontal="right" indent="1"/>
    </xf>
    <xf numFmtId="164" fontId="201" fillId="0" borderId="21" xfId="220" applyNumberFormat="1" applyFont="1" applyFill="1" applyBorder="1" applyAlignment="1">
      <alignment horizontal="right" indent="1"/>
    </xf>
    <xf numFmtId="164" fontId="9" fillId="0" borderId="0" xfId="220" applyNumberFormat="1" applyFont="1" applyFill="1"/>
    <xf numFmtId="164" fontId="22" fillId="0" borderId="0" xfId="220" applyNumberFormat="1" applyFont="1" applyAlignment="1"/>
    <xf numFmtId="0" fontId="196" fillId="0" borderId="0" xfId="0" applyFont="1" applyFill="1"/>
    <xf numFmtId="0" fontId="152" fillId="0" borderId="0" xfId="0" applyFont="1" applyFill="1"/>
    <xf numFmtId="0" fontId="155" fillId="0" borderId="23" xfId="211" applyNumberFormat="1" applyFont="1" applyFill="1" applyBorder="1" applyAlignment="1">
      <alignment horizontal="right" indent="1"/>
    </xf>
    <xf numFmtId="164" fontId="9" fillId="51" borderId="0" xfId="211" applyNumberFormat="1" applyFill="1"/>
    <xf numFmtId="0" fontId="14" fillId="51" borderId="0" xfId="234" applyFont="1" applyFill="1" applyAlignment="1">
      <alignment vertical="center"/>
    </xf>
    <xf numFmtId="0" fontId="168" fillId="0" borderId="15" xfId="0" applyFont="1" applyBorder="1" applyAlignment="1">
      <alignment horizontal="right" indent="1"/>
    </xf>
    <xf numFmtId="0" fontId="161" fillId="0" borderId="0" xfId="0" applyFont="1" applyAlignment="1">
      <alignment horizontal="left"/>
    </xf>
    <xf numFmtId="0" fontId="8" fillId="0" borderId="8" xfId="220" applyNumberFormat="1" applyFont="1" applyFill="1" applyBorder="1" applyAlignment="1">
      <alignment horizontal="center"/>
    </xf>
    <xf numFmtId="164" fontId="8" fillId="0" borderId="0" xfId="220" applyNumberFormat="1" applyFont="1" applyFill="1" applyAlignment="1">
      <alignment horizontal="right" indent="1"/>
    </xf>
    <xf numFmtId="0" fontId="14" fillId="0" borderId="0" xfId="220" applyFont="1" applyFill="1"/>
    <xf numFmtId="0" fontId="150" fillId="0" borderId="0" xfId="0" applyFont="1" applyFill="1"/>
    <xf numFmtId="164" fontId="8" fillId="0" borderId="8" xfId="220" applyNumberFormat="1" applyFont="1" applyFill="1" applyBorder="1" applyAlignment="1">
      <alignment horizontal="center"/>
    </xf>
    <xf numFmtId="164" fontId="104" fillId="0" borderId="0" xfId="220" applyNumberFormat="1" applyFont="1" applyFill="1" applyAlignment="1"/>
    <xf numFmtId="164" fontId="8" fillId="0" borderId="0" xfId="0" applyNumberFormat="1" applyFont="1" applyFill="1" applyBorder="1" applyAlignment="1">
      <alignment horizontal="right" indent="1"/>
    </xf>
    <xf numFmtId="164" fontId="8" fillId="0" borderId="0" xfId="0" applyNumberFormat="1" applyFont="1" applyFill="1" applyAlignment="1">
      <alignment horizontal="right" indent="1"/>
    </xf>
    <xf numFmtId="0" fontId="177" fillId="0" borderId="0" xfId="162" applyFont="1" applyAlignment="1" applyProtection="1">
      <alignment horizontal="left" vertical="center"/>
    </xf>
    <xf numFmtId="0" fontId="180" fillId="0" borderId="0" xfId="0" applyFont="1" applyAlignment="1">
      <alignment horizontal="left" vertical="center"/>
    </xf>
    <xf numFmtId="0" fontId="171" fillId="0" borderId="0" xfId="0" applyFont="1"/>
    <xf numFmtId="0" fontId="173" fillId="0" borderId="0" xfId="0" applyFont="1" applyAlignment="1"/>
    <xf numFmtId="0" fontId="176" fillId="0" borderId="0" xfId="0" applyFont="1" applyBorder="1" applyAlignment="1">
      <alignment horizontal="left" vertical="center"/>
    </xf>
    <xf numFmtId="0" fontId="175" fillId="0" borderId="0" xfId="220" applyFont="1"/>
    <xf numFmtId="0" fontId="191" fillId="0" borderId="0" xfId="220" applyFont="1" applyAlignment="1">
      <alignment vertical="center"/>
    </xf>
    <xf numFmtId="0" fontId="177" fillId="0" borderId="0" xfId="162" applyFont="1" applyBorder="1" applyAlignment="1" applyProtection="1">
      <alignment horizontal="left" vertical="center"/>
    </xf>
    <xf numFmtId="0" fontId="173" fillId="0" borderId="0" xfId="0" applyFont="1" applyAlignment="1">
      <alignment wrapText="1"/>
    </xf>
    <xf numFmtId="0" fontId="177" fillId="51" borderId="0" xfId="162" applyFont="1" applyFill="1" applyAlignment="1" applyProtection="1"/>
    <xf numFmtId="0" fontId="193" fillId="51" borderId="0" xfId="0" applyFont="1" applyFill="1" applyAlignment="1"/>
    <xf numFmtId="0" fontId="171" fillId="0" borderId="0" xfId="0" applyFont="1" applyAlignment="1">
      <alignment horizontal="left" vertical="center"/>
    </xf>
    <xf numFmtId="0" fontId="150" fillId="0" borderId="0" xfId="0" applyFont="1" applyFill="1" applyBorder="1"/>
    <xf numFmtId="0" fontId="5" fillId="0" borderId="20" xfId="0" applyFont="1" applyBorder="1" applyAlignment="1">
      <alignment horizontal="right" indent="1"/>
    </xf>
    <xf numFmtId="0" fontId="8" fillId="0" borderId="8" xfId="227" applyFont="1" applyBorder="1" applyAlignment="1">
      <alignment horizontal="right" indent="1"/>
    </xf>
    <xf numFmtId="0" fontId="170" fillId="0" borderId="8" xfId="0" applyNumberFormat="1" applyFont="1" applyBorder="1" applyAlignment="1">
      <alignment horizontal="left"/>
    </xf>
    <xf numFmtId="0" fontId="52" fillId="0" borderId="8" xfId="0" applyNumberFormat="1" applyFont="1" applyBorder="1" applyAlignment="1">
      <alignment horizontal="left"/>
    </xf>
    <xf numFmtId="0" fontId="175" fillId="0" borderId="0" xfId="0" applyFont="1" applyBorder="1" applyAlignment="1"/>
    <xf numFmtId="0" fontId="193" fillId="0" borderId="0" xfId="0" applyFont="1" applyAlignment="1">
      <alignment vertical="center"/>
    </xf>
    <xf numFmtId="0" fontId="187" fillId="0" borderId="0" xfId="0" applyFont="1" applyBorder="1" applyAlignment="1">
      <alignment horizontal="right" vertical="center"/>
    </xf>
    <xf numFmtId="0" fontId="187" fillId="0" borderId="0" xfId="0" applyFont="1" applyBorder="1" applyAlignment="1">
      <alignment horizontal="right" wrapText="1"/>
    </xf>
    <xf numFmtId="0" fontId="175" fillId="0" borderId="0" xfId="0" applyFont="1" applyAlignment="1">
      <alignment horizontal="center"/>
    </xf>
    <xf numFmtId="0" fontId="5" fillId="51" borderId="19" xfId="0" applyFont="1" applyFill="1" applyBorder="1" applyAlignment="1">
      <alignment horizontal="center" vertical="center" wrapText="1"/>
    </xf>
    <xf numFmtId="0" fontId="5" fillId="51" borderId="21" xfId="0" applyFont="1" applyFill="1" applyBorder="1" applyAlignment="1">
      <alignment horizontal="center" vertical="center" wrapText="1"/>
    </xf>
    <xf numFmtId="164" fontId="201" fillId="0" borderId="21" xfId="0" applyNumberFormat="1" applyFont="1" applyFill="1" applyBorder="1" applyAlignment="1">
      <alignment horizontal="right" wrapText="1" indent="1"/>
    </xf>
    <xf numFmtId="164" fontId="201" fillId="0" borderId="21" xfId="0" applyNumberFormat="1" applyFont="1" applyBorder="1" applyAlignment="1">
      <alignment horizontal="right" wrapText="1" indent="1"/>
    </xf>
    <xf numFmtId="164" fontId="201" fillId="0" borderId="21" xfId="0" applyNumberFormat="1" applyFont="1" applyBorder="1" applyAlignment="1">
      <alignment horizontal="right" indent="1"/>
    </xf>
    <xf numFmtId="164" fontId="201" fillId="0" borderId="23" xfId="220" applyNumberFormat="1" applyFont="1" applyFill="1" applyBorder="1" applyAlignment="1">
      <alignment horizontal="right" indent="1"/>
    </xf>
    <xf numFmtId="1" fontId="9" fillId="0" borderId="0" xfId="220" applyNumberFormat="1" applyFont="1" applyFill="1" applyBorder="1" applyAlignment="1"/>
    <xf numFmtId="0" fontId="9" fillId="0" borderId="0" xfId="220" applyFont="1" applyFill="1" applyBorder="1" applyAlignment="1"/>
    <xf numFmtId="0" fontId="52" fillId="51" borderId="21" xfId="0" applyNumberFormat="1" applyFont="1" applyFill="1" applyBorder="1" applyAlignment="1">
      <alignment horizontal="left"/>
    </xf>
    <xf numFmtId="0" fontId="170" fillId="51" borderId="21" xfId="0" applyNumberFormat="1" applyFont="1" applyFill="1" applyBorder="1" applyAlignment="1">
      <alignment horizontal="left"/>
    </xf>
    <xf numFmtId="1" fontId="5" fillId="51" borderId="8" xfId="0" applyNumberFormat="1" applyFont="1" applyFill="1" applyBorder="1" applyAlignment="1">
      <alignment horizontal="right" indent="1"/>
    </xf>
    <xf numFmtId="1" fontId="8" fillId="51" borderId="16" xfId="0" applyNumberFormat="1" applyFont="1" applyFill="1" applyBorder="1" applyAlignment="1">
      <alignment horizontal="right" indent="1"/>
    </xf>
    <xf numFmtId="0" fontId="171" fillId="0" borderId="0" xfId="0" applyFont="1" applyBorder="1"/>
    <xf numFmtId="2" fontId="155" fillId="0" borderId="21" xfId="220" applyNumberFormat="1" applyFont="1" applyBorder="1" applyAlignment="1">
      <alignment horizontal="right" indent="1"/>
    </xf>
    <xf numFmtId="164" fontId="155" fillId="0" borderId="21" xfId="0" applyNumberFormat="1" applyFont="1" applyBorder="1" applyAlignment="1">
      <alignment horizontal="right" wrapText="1" indent="1"/>
    </xf>
    <xf numFmtId="0" fontId="202" fillId="0" borderId="0" xfId="0" applyFont="1" applyAlignment="1">
      <alignment horizontal="left" wrapText="1"/>
    </xf>
    <xf numFmtId="0" fontId="203" fillId="0" borderId="0" xfId="220" applyFont="1" applyAlignment="1"/>
    <xf numFmtId="0" fontId="204" fillId="0" borderId="0" xfId="220" applyFont="1" applyAlignment="1">
      <alignment vertical="center"/>
    </xf>
    <xf numFmtId="0" fontId="203" fillId="0" borderId="0" xfId="220" applyFont="1"/>
    <xf numFmtId="2" fontId="27" fillId="0" borderId="11" xfId="0" applyNumberFormat="1" applyFont="1" applyBorder="1" applyAlignment="1">
      <alignment horizontal="right" indent="1"/>
    </xf>
    <xf numFmtId="2" fontId="27" fillId="0" borderId="0" xfId="0" applyNumberFormat="1" applyFont="1" applyBorder="1" applyAlignment="1">
      <alignment horizontal="right" indent="1"/>
    </xf>
    <xf numFmtId="2" fontId="27" fillId="0" borderId="0" xfId="0" applyNumberFormat="1" applyFont="1" applyBorder="1" applyAlignment="1">
      <alignment horizontal="right" vertical="top" indent="1"/>
    </xf>
    <xf numFmtId="2" fontId="155" fillId="0" borderId="0" xfId="0" applyNumberFormat="1" applyFont="1" applyFill="1" applyBorder="1" applyAlignment="1">
      <alignment horizontal="right" indent="1"/>
    </xf>
    <xf numFmtId="2" fontId="155" fillId="0" borderId="0" xfId="0" applyNumberFormat="1" applyFont="1" applyBorder="1" applyAlignment="1">
      <alignment horizontal="right" vertical="top" indent="1"/>
    </xf>
    <xf numFmtId="2" fontId="5" fillId="0" borderId="0" xfId="0" applyNumberFormat="1" applyFont="1" applyBorder="1" applyAlignment="1">
      <alignment horizontal="right" vertical="top" indent="1"/>
    </xf>
    <xf numFmtId="2" fontId="27" fillId="0" borderId="23" xfId="0" applyNumberFormat="1" applyFont="1" applyBorder="1" applyAlignment="1">
      <alignment horizontal="right" indent="1"/>
    </xf>
    <xf numFmtId="164" fontId="0" fillId="0" borderId="0" xfId="0" applyNumberFormat="1" applyFill="1" applyAlignment="1"/>
    <xf numFmtId="164" fontId="205" fillId="0" borderId="21" xfId="0" applyNumberFormat="1" applyFont="1" applyFill="1" applyBorder="1" applyAlignment="1">
      <alignment horizontal="right" wrapText="1" indent="1"/>
    </xf>
    <xf numFmtId="164" fontId="41" fillId="0" borderId="21" xfId="220" quotePrefix="1" applyNumberFormat="1" applyFont="1" applyFill="1" applyBorder="1" applyAlignment="1">
      <alignment horizontal="right" indent="1"/>
    </xf>
    <xf numFmtId="0" fontId="55" fillId="0" borderId="0" xfId="162" applyFont="1" applyAlignment="1" applyProtection="1">
      <alignment wrapText="1"/>
    </xf>
    <xf numFmtId="2" fontId="53" fillId="0" borderId="21" xfId="0" applyNumberFormat="1" applyFont="1" applyBorder="1" applyAlignment="1">
      <alignment horizontal="right" indent="1"/>
    </xf>
    <xf numFmtId="164" fontId="9" fillId="0" borderId="21" xfId="0" applyNumberFormat="1" applyFont="1" applyBorder="1" applyAlignment="1"/>
    <xf numFmtId="0" fontId="173" fillId="0" borderId="0" xfId="0" applyFont="1" applyAlignment="1"/>
    <xf numFmtId="0" fontId="171" fillId="0" borderId="0" xfId="0" applyFont="1" applyAlignment="1">
      <alignment horizontal="left" wrapText="1"/>
    </xf>
    <xf numFmtId="0" fontId="177" fillId="0" borderId="0" xfId="162" applyFont="1" applyAlignment="1" applyProtection="1">
      <alignment horizontal="left" vertical="center"/>
    </xf>
    <xf numFmtId="0" fontId="171" fillId="0" borderId="0" xfId="0" applyFont="1"/>
    <xf numFmtId="0" fontId="176" fillId="0" borderId="0" xfId="0" applyFont="1" applyAlignment="1">
      <alignment horizontal="left" vertical="center"/>
    </xf>
    <xf numFmtId="0" fontId="171" fillId="0" borderId="0" xfId="220" applyFont="1" applyBorder="1" applyAlignment="1">
      <alignment horizontal="left" vertical="center" wrapText="1"/>
    </xf>
    <xf numFmtId="0" fontId="176" fillId="0" borderId="0" xfId="220" applyFont="1" applyBorder="1" applyAlignment="1">
      <alignment horizontal="left" indent="5"/>
    </xf>
    <xf numFmtId="0" fontId="173" fillId="0" borderId="0" xfId="0" applyFont="1" applyAlignment="1"/>
    <xf numFmtId="0" fontId="176" fillId="26" borderId="0" xfId="211" applyFont="1" applyFill="1" applyBorder="1" applyAlignment="1"/>
    <xf numFmtId="0" fontId="176" fillId="51" borderId="0" xfId="0" applyFont="1" applyFill="1" applyAlignment="1">
      <alignment horizontal="left" vertical="center"/>
    </xf>
    <xf numFmtId="0" fontId="176" fillId="0" borderId="0" xfId="0" applyFont="1" applyAlignment="1">
      <alignment vertical="center"/>
    </xf>
    <xf numFmtId="0" fontId="180" fillId="24" borderId="0" xfId="216" applyFont="1" applyFill="1" applyAlignment="1">
      <alignment horizontal="left" vertical="center" wrapText="1"/>
    </xf>
    <xf numFmtId="0" fontId="177" fillId="0" borderId="0" xfId="162" applyFont="1" applyAlignment="1" applyProtection="1">
      <alignment horizontal="left" vertical="center"/>
    </xf>
    <xf numFmtId="0" fontId="176" fillId="0" borderId="0" xfId="0" applyFont="1" applyAlignment="1">
      <alignment horizontal="left" vertical="center"/>
    </xf>
    <xf numFmtId="0" fontId="173" fillId="0" borderId="0" xfId="0" applyFont="1" applyAlignment="1"/>
    <xf numFmtId="0" fontId="176" fillId="0" borderId="0" xfId="0" applyFont="1" applyBorder="1" applyAlignment="1">
      <alignment horizontal="left" vertical="center"/>
    </xf>
    <xf numFmtId="0" fontId="176" fillId="0" borderId="0" xfId="0" applyFont="1" applyAlignment="1">
      <alignment vertical="center"/>
    </xf>
    <xf numFmtId="0" fontId="175" fillId="0" borderId="0" xfId="220" applyFont="1"/>
    <xf numFmtId="0" fontId="191" fillId="0" borderId="0" xfId="220" applyFont="1" applyAlignment="1"/>
    <xf numFmtId="0" fontId="191" fillId="0" borderId="0" xfId="220" applyFont="1"/>
    <xf numFmtId="0" fontId="175" fillId="0" borderId="0" xfId="220" applyFont="1" applyAlignment="1"/>
    <xf numFmtId="0" fontId="177" fillId="0" borderId="0" xfId="162" applyFont="1" applyAlignment="1" applyProtection="1"/>
    <xf numFmtId="0" fontId="175" fillId="0" borderId="31" xfId="220" applyFont="1" applyBorder="1" applyAlignment="1">
      <alignment horizontal="left"/>
    </xf>
    <xf numFmtId="0" fontId="171" fillId="0" borderId="0" xfId="220" applyFont="1" applyAlignment="1"/>
    <xf numFmtId="0" fontId="171" fillId="0" borderId="0" xfId="0" applyFont="1" applyAlignment="1"/>
    <xf numFmtId="0" fontId="191" fillId="0" borderId="31" xfId="220" applyFont="1" applyBorder="1" applyAlignment="1"/>
    <xf numFmtId="0" fontId="194" fillId="0" borderId="0" xfId="162" applyFont="1" applyAlignment="1" applyProtection="1">
      <alignment horizontal="left" vertical="center"/>
    </xf>
    <xf numFmtId="0" fontId="177" fillId="0" borderId="0" xfId="162" applyFont="1" applyBorder="1" applyAlignment="1" applyProtection="1">
      <alignment horizontal="left" vertical="center"/>
    </xf>
    <xf numFmtId="0" fontId="177" fillId="51" borderId="0" xfId="162" applyFont="1" applyFill="1" applyAlignment="1" applyProtection="1">
      <alignment horizontal="left" vertical="center"/>
    </xf>
    <xf numFmtId="0" fontId="171" fillId="0" borderId="0" xfId="220" applyFont="1" applyAlignment="1">
      <alignment horizontal="justify"/>
    </xf>
    <xf numFmtId="0" fontId="211" fillId="51" borderId="0" xfId="0" applyNumberFormat="1" applyFont="1" applyFill="1" applyBorder="1" applyAlignment="1">
      <alignment horizontal="left"/>
    </xf>
    <xf numFmtId="49" fontId="5" fillId="0" borderId="0" xfId="0" quotePrefix="1" applyNumberFormat="1" applyFont="1" applyFill="1" applyBorder="1" applyAlignment="1">
      <alignment horizontal="right" wrapText="1" indent="1"/>
    </xf>
    <xf numFmtId="0" fontId="0" fillId="0" borderId="0" xfId="0" applyAlignment="1"/>
    <xf numFmtId="0" fontId="22" fillId="0" borderId="0" xfId="220" applyFont="1" applyAlignment="1"/>
    <xf numFmtId="0" fontId="9" fillId="0" borderId="0" xfId="220" applyFont="1"/>
    <xf numFmtId="0" fontId="5" fillId="0" borderId="0" xfId="220" applyFont="1" applyFill="1" applyBorder="1" applyAlignment="1">
      <alignment horizontal="center"/>
    </xf>
    <xf numFmtId="164" fontId="8" fillId="0" borderId="21" xfId="271" applyNumberFormat="1" applyFont="1" applyBorder="1" applyAlignment="1">
      <alignment horizontal="right" indent="1"/>
    </xf>
    <xf numFmtId="164" fontId="8" fillId="0" borderId="24" xfId="0" applyNumberFormat="1" applyFont="1" applyBorder="1" applyAlignment="1">
      <alignment horizontal="center"/>
    </xf>
    <xf numFmtId="0" fontId="5" fillId="0" borderId="84" xfId="0" applyNumberFormat="1" applyFont="1" applyBorder="1" applyAlignment="1">
      <alignment horizontal="left" wrapText="1"/>
    </xf>
    <xf numFmtId="0" fontId="8" fillId="0" borderId="84" xfId="0" applyNumberFormat="1" applyFont="1" applyBorder="1" applyAlignment="1">
      <alignment horizontal="right" wrapText="1" indent="1"/>
    </xf>
    <xf numFmtId="164" fontId="5" fillId="0" borderId="84" xfId="0" applyNumberFormat="1" applyFont="1" applyFill="1" applyBorder="1" applyAlignment="1">
      <alignment horizontal="right" wrapText="1" indent="1"/>
    </xf>
    <xf numFmtId="164" fontId="5" fillId="0" borderId="84" xfId="0" applyNumberFormat="1" applyFont="1" applyBorder="1" applyAlignment="1">
      <alignment horizontal="right" wrapText="1" indent="1"/>
    </xf>
    <xf numFmtId="164" fontId="40" fillId="0" borderId="84" xfId="0" applyNumberFormat="1" applyFont="1" applyBorder="1" applyAlignment="1">
      <alignment horizontal="right" wrapText="1" indent="1"/>
    </xf>
    <xf numFmtId="0" fontId="5" fillId="0" borderId="84" xfId="0" applyFont="1" applyFill="1" applyBorder="1" applyAlignment="1">
      <alignment horizontal="right" wrapText="1" indent="1"/>
    </xf>
    <xf numFmtId="2" fontId="5" fillId="0" borderId="84" xfId="0" applyNumberFormat="1" applyFont="1" applyFill="1" applyBorder="1" applyAlignment="1">
      <alignment horizontal="right" wrapText="1" indent="1"/>
    </xf>
    <xf numFmtId="164" fontId="40" fillId="0" borderId="84" xfId="0" applyNumberFormat="1" applyFont="1" applyFill="1" applyBorder="1" applyAlignment="1">
      <alignment horizontal="right" wrapText="1" indent="1"/>
    </xf>
    <xf numFmtId="0" fontId="5" fillId="0" borderId="84" xfId="0" applyNumberFormat="1" applyFont="1" applyFill="1" applyBorder="1" applyAlignment="1">
      <alignment horizontal="left" wrapText="1"/>
    </xf>
    <xf numFmtId="164" fontId="155" fillId="0" borderId="84" xfId="0" applyNumberFormat="1" applyFont="1" applyFill="1" applyBorder="1" applyAlignment="1">
      <alignment horizontal="right" wrapText="1" indent="1"/>
    </xf>
    <xf numFmtId="164" fontId="5" fillId="0" borderId="84" xfId="0" applyNumberFormat="1" applyFont="1" applyFill="1" applyBorder="1" applyAlignment="1">
      <alignment horizontal="right" indent="1"/>
    </xf>
    <xf numFmtId="164" fontId="40" fillId="0" borderId="84" xfId="0" applyNumberFormat="1" applyFont="1" applyFill="1" applyBorder="1" applyAlignment="1">
      <alignment horizontal="right" indent="1"/>
    </xf>
    <xf numFmtId="0" fontId="5" fillId="0" borderId="84" xfId="0" applyNumberFormat="1" applyFont="1" applyFill="1" applyBorder="1" applyAlignment="1">
      <alignment horizontal="right" wrapText="1" indent="1"/>
    </xf>
    <xf numFmtId="164" fontId="5" fillId="0" borderId="84" xfId="0" applyNumberFormat="1" applyFont="1" applyBorder="1" applyAlignment="1">
      <alignment horizontal="left" wrapText="1"/>
    </xf>
    <xf numFmtId="0" fontId="5" fillId="0" borderId="84" xfId="0" applyNumberFormat="1" applyFont="1" applyBorder="1" applyAlignment="1">
      <alignment horizontal="right" wrapText="1" indent="1"/>
    </xf>
    <xf numFmtId="164" fontId="5" fillId="0" borderId="84" xfId="220" applyNumberFormat="1" applyFont="1" applyBorder="1" applyAlignment="1">
      <alignment horizontal="right" indent="1"/>
    </xf>
    <xf numFmtId="164" fontId="5" fillId="0" borderId="85" xfId="220" applyNumberFormat="1" applyFont="1" applyFill="1" applyBorder="1" applyAlignment="1">
      <alignment horizontal="right" indent="1"/>
    </xf>
    <xf numFmtId="164" fontId="5" fillId="0" borderId="84" xfId="220" applyNumberFormat="1" applyFont="1" applyFill="1" applyBorder="1" applyAlignment="1">
      <alignment horizontal="right" indent="1"/>
    </xf>
    <xf numFmtId="164" fontId="5" fillId="0" borderId="84" xfId="0" applyNumberFormat="1" applyFont="1" applyBorder="1" applyAlignment="1">
      <alignment horizontal="right" indent="1"/>
    </xf>
    <xf numFmtId="164" fontId="5" fillId="0" borderId="85" xfId="0" applyNumberFormat="1" applyFont="1" applyBorder="1" applyAlignment="1">
      <alignment horizontal="right" indent="1"/>
    </xf>
    <xf numFmtId="164" fontId="5" fillId="51" borderId="84" xfId="0" applyNumberFormat="1" applyFont="1" applyFill="1" applyBorder="1" applyAlignment="1">
      <alignment horizontal="right" indent="1"/>
    </xf>
    <xf numFmtId="164" fontId="5" fillId="51" borderId="85" xfId="0" applyNumberFormat="1" applyFont="1" applyFill="1" applyBorder="1" applyAlignment="1">
      <alignment horizontal="right" indent="1"/>
    </xf>
    <xf numFmtId="0" fontId="5" fillId="0" borderId="85" xfId="220" applyFont="1" applyFill="1" applyBorder="1" applyAlignment="1"/>
    <xf numFmtId="164" fontId="5" fillId="0" borderId="85" xfId="220" applyNumberFormat="1" applyFont="1" applyBorder="1" applyAlignment="1">
      <alignment horizontal="right" indent="1"/>
    </xf>
    <xf numFmtId="0" fontId="5" fillId="0" borderId="85" xfId="220" applyFont="1" applyFill="1" applyBorder="1"/>
    <xf numFmtId="164" fontId="5" fillId="0" borderId="85" xfId="0" applyNumberFormat="1" applyFont="1" applyFill="1" applyBorder="1" applyAlignment="1">
      <alignment horizontal="right" indent="1"/>
    </xf>
    <xf numFmtId="0" fontId="5" fillId="51" borderId="84" xfId="211" applyNumberFormat="1" applyFont="1" applyFill="1" applyBorder="1" applyAlignment="1"/>
    <xf numFmtId="0" fontId="5" fillId="51" borderId="84" xfId="211" applyNumberFormat="1" applyFont="1" applyFill="1" applyBorder="1" applyAlignment="1">
      <alignment horizontal="right" indent="1"/>
    </xf>
    <xf numFmtId="0" fontId="155" fillId="51" borderId="85" xfId="0" applyFont="1" applyFill="1" applyBorder="1" applyAlignment="1">
      <alignment horizontal="right" indent="1"/>
    </xf>
    <xf numFmtId="0" fontId="5" fillId="0" borderId="84" xfId="211" applyNumberFormat="1" applyFont="1" applyFill="1" applyBorder="1" applyAlignment="1"/>
    <xf numFmtId="164" fontId="5" fillId="0" borderId="84" xfId="211" applyNumberFormat="1" applyFont="1" applyFill="1" applyBorder="1" applyAlignment="1">
      <alignment horizontal="right" wrapText="1" indent="1"/>
    </xf>
    <xf numFmtId="0" fontId="5" fillId="0" borderId="84" xfId="211" applyNumberFormat="1" applyFont="1" applyFill="1" applyBorder="1" applyAlignment="1">
      <alignment horizontal="right" wrapText="1" indent="1"/>
    </xf>
    <xf numFmtId="0" fontId="5" fillId="0" borderId="84" xfId="0" applyFont="1" applyFill="1" applyBorder="1" applyAlignment="1">
      <alignment horizontal="right" indent="1"/>
    </xf>
    <xf numFmtId="0" fontId="5" fillId="0" borderId="84" xfId="211" applyNumberFormat="1" applyFont="1" applyFill="1" applyBorder="1" applyAlignment="1">
      <alignment horizontal="right" indent="1"/>
    </xf>
    <xf numFmtId="0" fontId="5" fillId="0" borderId="85" xfId="0" applyFont="1" applyFill="1" applyBorder="1" applyAlignment="1">
      <alignment horizontal="right" indent="1"/>
    </xf>
    <xf numFmtId="0" fontId="5" fillId="51" borderId="86" xfId="0" applyNumberFormat="1" applyFont="1" applyFill="1" applyBorder="1" applyAlignment="1">
      <alignment horizontal="right" wrapText="1" indent="1"/>
    </xf>
    <xf numFmtId="0" fontId="5" fillId="51" borderId="87" xfId="0" applyNumberFormat="1" applyFont="1" applyFill="1" applyBorder="1" applyAlignment="1">
      <alignment horizontal="right" wrapText="1" indent="1"/>
    </xf>
    <xf numFmtId="0" fontId="5" fillId="51" borderId="86" xfId="0" applyFont="1" applyFill="1" applyBorder="1" applyAlignment="1">
      <alignment horizontal="right" wrapText="1" indent="1"/>
    </xf>
    <xf numFmtId="0" fontId="5" fillId="51" borderId="87" xfId="0" applyFont="1" applyFill="1" applyBorder="1" applyAlignment="1">
      <alignment horizontal="right" wrapText="1" indent="1"/>
    </xf>
    <xf numFmtId="0" fontId="5" fillId="0" borderId="86" xfId="0" applyNumberFormat="1" applyFont="1" applyFill="1" applyBorder="1" applyAlignment="1">
      <alignment horizontal="left" wrapText="1"/>
    </xf>
    <xf numFmtId="0" fontId="5" fillId="0" borderId="86" xfId="0" applyFont="1" applyFill="1" applyBorder="1" applyAlignment="1">
      <alignment horizontal="right" wrapText="1" indent="1"/>
    </xf>
    <xf numFmtId="0" fontId="5" fillId="0" borderId="86" xfId="0" applyNumberFormat="1" applyFont="1" applyBorder="1" applyAlignment="1">
      <alignment horizontal="left" wrapText="1"/>
    </xf>
    <xf numFmtId="0" fontId="5" fillId="0" borderId="86" xfId="0" applyFont="1" applyBorder="1" applyAlignment="1">
      <alignment horizontal="right" wrapText="1" indent="1"/>
    </xf>
    <xf numFmtId="164" fontId="5" fillId="0" borderId="86" xfId="0" applyNumberFormat="1" applyFont="1" applyBorder="1" applyAlignment="1">
      <alignment horizontal="right" wrapText="1" indent="1"/>
    </xf>
    <xf numFmtId="164" fontId="5" fillId="0" borderId="87" xfId="0" applyNumberFormat="1" applyFont="1" applyBorder="1" applyAlignment="1">
      <alignment horizontal="right" wrapText="1" indent="1"/>
    </xf>
    <xf numFmtId="0" fontId="5" fillId="0" borderId="84" xfId="220" applyFont="1" applyFill="1" applyBorder="1" applyAlignment="1"/>
    <xf numFmtId="2" fontId="5" fillId="0" borderId="84" xfId="220" applyNumberFormat="1" applyFont="1" applyFill="1" applyBorder="1" applyAlignment="1">
      <alignment horizontal="right" indent="1"/>
    </xf>
    <xf numFmtId="2" fontId="5" fillId="0" borderId="84" xfId="220" applyNumberFormat="1" applyFont="1" applyBorder="1" applyAlignment="1">
      <alignment horizontal="right" indent="1"/>
    </xf>
    <xf numFmtId="2" fontId="5" fillId="0" borderId="84" xfId="0" applyNumberFormat="1" applyFont="1" applyFill="1" applyBorder="1" applyAlignment="1">
      <alignment horizontal="right" indent="1"/>
    </xf>
    <xf numFmtId="0" fontId="5" fillId="0" borderId="84" xfId="220" applyFont="1" applyFill="1" applyBorder="1"/>
    <xf numFmtId="2" fontId="5" fillId="0" borderId="84" xfId="0" applyNumberFormat="1" applyFont="1" applyBorder="1" applyAlignment="1">
      <alignment horizontal="right" indent="1"/>
    </xf>
    <xf numFmtId="164" fontId="155" fillId="0" borderId="84" xfId="0" applyNumberFormat="1" applyFont="1" applyBorder="1" applyAlignment="1">
      <alignment horizontal="right" wrapText="1" indent="1"/>
    </xf>
    <xf numFmtId="2" fontId="155" fillId="0" borderId="84" xfId="0" applyNumberFormat="1" applyFont="1" applyFill="1" applyBorder="1" applyAlignment="1">
      <alignment horizontal="right" indent="1"/>
    </xf>
    <xf numFmtId="0" fontId="5" fillId="0" borderId="84" xfId="0" applyNumberFormat="1" applyFont="1" applyBorder="1" applyAlignment="1">
      <alignment wrapText="1"/>
    </xf>
    <xf numFmtId="164" fontId="5" fillId="0" borderId="84" xfId="220" applyNumberFormat="1" applyFont="1" applyFill="1" applyBorder="1" applyAlignment="1"/>
    <xf numFmtId="164" fontId="41" fillId="0" borderId="84" xfId="220" applyNumberFormat="1" applyFont="1" applyFill="1" applyBorder="1" applyAlignment="1">
      <alignment horizontal="right" indent="1"/>
    </xf>
    <xf numFmtId="164" fontId="5" fillId="0" borderId="84" xfId="220" quotePrefix="1" applyNumberFormat="1" applyFont="1" applyFill="1" applyBorder="1" applyAlignment="1">
      <alignment horizontal="right" indent="1"/>
    </xf>
    <xf numFmtId="0" fontId="5" fillId="0" borderId="84" xfId="220" applyNumberFormat="1" applyFont="1" applyFill="1" applyBorder="1" applyAlignment="1">
      <alignment horizontal="right" indent="1"/>
    </xf>
    <xf numFmtId="164" fontId="41" fillId="0" borderId="84" xfId="220" applyNumberFormat="1" applyFont="1" applyFill="1" applyBorder="1" applyAlignment="1"/>
    <xf numFmtId="164" fontId="5" fillId="0" borderId="84" xfId="228" applyNumberFormat="1" applyFont="1" applyFill="1" applyBorder="1" applyAlignment="1">
      <alignment horizontal="right" wrapText="1" indent="1"/>
    </xf>
    <xf numFmtId="0" fontId="5" fillId="0" borderId="84" xfId="0" applyFont="1" applyBorder="1"/>
    <xf numFmtId="0" fontId="5" fillId="0" borderId="84" xfId="0" applyFont="1" applyBorder="1" applyAlignment="1">
      <alignment horizontal="right" indent="1"/>
    </xf>
    <xf numFmtId="0" fontId="0" fillId="0" borderId="0" xfId="0" applyAlignment="1"/>
    <xf numFmtId="0" fontId="5" fillId="0" borderId="15" xfId="0" applyFont="1" applyBorder="1" applyAlignment="1">
      <alignment horizontal="center" vertical="center" wrapText="1"/>
    </xf>
    <xf numFmtId="0" fontId="5" fillId="0" borderId="0" xfId="220" applyFont="1" applyFill="1" applyBorder="1" applyAlignment="1">
      <alignment horizontal="center"/>
    </xf>
    <xf numFmtId="2" fontId="5" fillId="0" borderId="85" xfId="0" applyNumberFormat="1" applyFont="1" applyFill="1" applyBorder="1" applyAlignment="1">
      <alignment horizontal="right" indent="1"/>
    </xf>
    <xf numFmtId="0" fontId="5" fillId="0" borderId="84" xfId="0" applyNumberFormat="1" applyFont="1" applyBorder="1" applyAlignment="1">
      <alignment horizontal="right" indent="1"/>
    </xf>
    <xf numFmtId="0" fontId="5" fillId="0" borderId="85" xfId="0" applyNumberFormat="1" applyFont="1" applyBorder="1" applyAlignment="1">
      <alignment horizontal="right" indent="1"/>
    </xf>
    <xf numFmtId="2" fontId="5" fillId="0" borderId="84" xfId="0" applyNumberFormat="1" applyFont="1" applyBorder="1" applyAlignment="1">
      <alignment horizontal="right" wrapText="1" indent="1"/>
    </xf>
    <xf numFmtId="0" fontId="5" fillId="0" borderId="84" xfId="220" applyFont="1" applyFill="1" applyBorder="1" applyAlignment="1">
      <alignment horizontal="left"/>
    </xf>
    <xf numFmtId="1" fontId="5" fillId="0" borderId="84" xfId="220" applyNumberFormat="1" applyFont="1" applyFill="1" applyBorder="1" applyAlignment="1">
      <alignment horizontal="right" indent="1"/>
    </xf>
    <xf numFmtId="1" fontId="5" fillId="0" borderId="85" xfId="220" applyNumberFormat="1" applyFont="1" applyFill="1" applyBorder="1" applyAlignment="1">
      <alignment horizontal="right" indent="1"/>
    </xf>
    <xf numFmtId="0" fontId="5" fillId="0" borderId="84" xfId="0" applyFont="1" applyFill="1" applyBorder="1" applyAlignment="1">
      <alignment horizontal="left"/>
    </xf>
    <xf numFmtId="0" fontId="5" fillId="0" borderId="84" xfId="0" applyNumberFormat="1" applyFont="1" applyFill="1" applyBorder="1" applyAlignment="1">
      <alignment horizontal="right" indent="1"/>
    </xf>
    <xf numFmtId="0" fontId="155" fillId="0" borderId="84" xfId="0" applyNumberFormat="1" applyFont="1" applyFill="1" applyBorder="1" applyAlignment="1">
      <alignment horizontal="right" indent="1"/>
    </xf>
    <xf numFmtId="0" fontId="155" fillId="0" borderId="84" xfId="0" quotePrefix="1" applyNumberFormat="1" applyFont="1" applyFill="1" applyBorder="1" applyAlignment="1">
      <alignment horizontal="right" indent="1"/>
    </xf>
    <xf numFmtId="1" fontId="155" fillId="0" borderId="84" xfId="0" applyNumberFormat="1" applyFont="1" applyFill="1" applyBorder="1" applyAlignment="1">
      <alignment horizontal="right" indent="1"/>
    </xf>
    <xf numFmtId="0" fontId="5" fillId="0" borderId="88" xfId="0" applyNumberFormat="1" applyFont="1" applyFill="1" applyBorder="1" applyAlignment="1">
      <alignment horizontal="left" wrapText="1"/>
    </xf>
    <xf numFmtId="164" fontId="5" fillId="0" borderId="88" xfId="233" applyNumberFormat="1" applyFont="1" applyFill="1" applyBorder="1" applyAlignment="1" applyProtection="1">
      <alignment horizontal="right" indent="1"/>
    </xf>
    <xf numFmtId="0" fontId="5" fillId="0" borderId="88" xfId="0" applyNumberFormat="1" applyFont="1" applyBorder="1" applyAlignment="1">
      <alignment horizontal="left" wrapText="1"/>
    </xf>
    <xf numFmtId="164" fontId="5" fillId="0" borderId="88" xfId="232" applyNumberFormat="1" applyFont="1" applyBorder="1" applyAlignment="1">
      <alignment horizontal="right" indent="1"/>
    </xf>
    <xf numFmtId="0" fontId="5" fillId="0" borderId="89" xfId="220" applyFont="1" applyFill="1" applyBorder="1" applyAlignment="1">
      <alignment horizontal="left"/>
    </xf>
    <xf numFmtId="1" fontId="5" fillId="0" borderId="89" xfId="220" applyNumberFormat="1" applyFont="1" applyFill="1" applyBorder="1" applyAlignment="1">
      <alignment horizontal="right" indent="1"/>
    </xf>
    <xf numFmtId="1" fontId="5" fillId="0" borderId="89" xfId="220" quotePrefix="1" applyNumberFormat="1" applyFont="1" applyFill="1" applyBorder="1" applyAlignment="1">
      <alignment horizontal="right" indent="1"/>
    </xf>
    <xf numFmtId="1" fontId="5" fillId="0" borderId="90" xfId="220" applyNumberFormat="1" applyFont="1" applyFill="1" applyBorder="1" applyAlignment="1">
      <alignment horizontal="right" indent="1"/>
    </xf>
    <xf numFmtId="0" fontId="5" fillId="0" borderId="89" xfId="220" applyFont="1" applyFill="1" applyBorder="1" applyAlignment="1"/>
    <xf numFmtId="1" fontId="5" fillId="0" borderId="89" xfId="0" applyNumberFormat="1" applyFont="1" applyFill="1" applyBorder="1" applyAlignment="1">
      <alignment horizontal="right" vertical="center" wrapText="1" indent="1"/>
    </xf>
    <xf numFmtId="1" fontId="5" fillId="0" borderId="90" xfId="0" applyNumberFormat="1" applyFont="1" applyFill="1" applyBorder="1" applyAlignment="1">
      <alignment horizontal="right" vertical="center" wrapText="1" indent="1"/>
    </xf>
    <xf numFmtId="164" fontId="5" fillId="0" borderId="89" xfId="220" applyNumberFormat="1" applyFont="1" applyFill="1" applyBorder="1" applyAlignment="1">
      <alignment horizontal="right" indent="1"/>
    </xf>
    <xf numFmtId="164" fontId="5" fillId="0" borderId="90" xfId="220" applyNumberFormat="1" applyFont="1" applyFill="1" applyBorder="1" applyAlignment="1">
      <alignment horizontal="right" indent="1"/>
    </xf>
    <xf numFmtId="165" fontId="5" fillId="0" borderId="89" xfId="220" applyNumberFormat="1" applyFont="1" applyFill="1" applyBorder="1" applyAlignment="1">
      <alignment horizontal="right" indent="1"/>
    </xf>
    <xf numFmtId="164" fontId="5" fillId="0" borderId="89" xfId="0" applyNumberFormat="1" applyFont="1" applyBorder="1" applyAlignment="1">
      <alignment horizontal="right" indent="1"/>
    </xf>
    <xf numFmtId="164" fontId="5" fillId="0" borderId="90" xfId="0" applyNumberFormat="1" applyFont="1" applyBorder="1" applyAlignment="1">
      <alignment horizontal="right" indent="1"/>
    </xf>
    <xf numFmtId="164" fontId="5" fillId="0" borderId="89" xfId="0" applyNumberFormat="1" applyFont="1" applyFill="1" applyBorder="1" applyAlignment="1">
      <alignment horizontal="right" indent="1"/>
    </xf>
    <xf numFmtId="164" fontId="5" fillId="0" borderId="90" xfId="0" applyNumberFormat="1" applyFont="1" applyFill="1" applyBorder="1" applyAlignment="1">
      <alignment horizontal="right" indent="1"/>
    </xf>
    <xf numFmtId="165" fontId="5" fillId="0" borderId="90" xfId="220" applyNumberFormat="1" applyFont="1" applyFill="1" applyBorder="1" applyAlignment="1">
      <alignment horizontal="right" indent="1"/>
    </xf>
    <xf numFmtId="0" fontId="5" fillId="0" borderId="89" xfId="220" applyFont="1" applyFill="1" applyBorder="1" applyAlignment="1">
      <alignment horizontal="right" indent="1"/>
    </xf>
    <xf numFmtId="0" fontId="5" fillId="0" borderId="89" xfId="220" applyNumberFormat="1" applyFont="1" applyFill="1" applyBorder="1" applyAlignment="1">
      <alignment horizontal="right" indent="1"/>
    </xf>
    <xf numFmtId="0" fontId="5" fillId="0" borderId="90" xfId="220" applyNumberFormat="1" applyFont="1" applyFill="1" applyBorder="1" applyAlignment="1">
      <alignment horizontal="right" indent="1"/>
    </xf>
    <xf numFmtId="0" fontId="5" fillId="51" borderId="89" xfId="220" applyFont="1" applyFill="1" applyBorder="1" applyAlignment="1">
      <alignment horizontal="left"/>
    </xf>
    <xf numFmtId="0" fontId="5" fillId="51" borderId="89" xfId="220" applyNumberFormat="1" applyFont="1" applyFill="1" applyBorder="1" applyAlignment="1">
      <alignment horizontal="right" indent="1"/>
    </xf>
    <xf numFmtId="1" fontId="5" fillId="51" borderId="89" xfId="220" applyNumberFormat="1" applyFont="1" applyFill="1" applyBorder="1" applyAlignment="1">
      <alignment horizontal="right" indent="1"/>
    </xf>
    <xf numFmtId="164" fontId="5" fillId="0" borderId="88" xfId="0" applyNumberFormat="1" applyFont="1" applyBorder="1" applyAlignment="1">
      <alignment horizontal="right" wrapText="1" indent="1"/>
    </xf>
    <xf numFmtId="0" fontId="5" fillId="0" borderId="89" xfId="220" applyFont="1" applyFill="1" applyBorder="1"/>
    <xf numFmtId="0" fontId="5" fillId="0" borderId="90" xfId="220" applyFont="1" applyFill="1" applyBorder="1"/>
    <xf numFmtId="0" fontId="5" fillId="51" borderId="89" xfId="0" applyNumberFormat="1" applyFont="1" applyFill="1" applyBorder="1" applyAlignment="1">
      <alignment horizontal="left" wrapText="1"/>
    </xf>
    <xf numFmtId="164" fontId="5" fillId="51" borderId="89" xfId="221" applyNumberFormat="1" applyFont="1" applyFill="1" applyBorder="1" applyAlignment="1">
      <alignment horizontal="right" indent="1"/>
    </xf>
    <xf numFmtId="164" fontId="5" fillId="51" borderId="90" xfId="221" applyNumberFormat="1" applyFont="1" applyFill="1" applyBorder="1" applyAlignment="1">
      <alignment horizontal="right" indent="1"/>
    </xf>
    <xf numFmtId="0" fontId="0" fillId="51" borderId="0" xfId="0" applyFill="1" applyBorder="1"/>
    <xf numFmtId="164" fontId="5" fillId="51" borderId="89" xfId="0" quotePrefix="1" applyNumberFormat="1" applyFont="1" applyFill="1" applyBorder="1" applyAlignment="1">
      <alignment horizontal="right" indent="1"/>
    </xf>
    <xf numFmtId="1" fontId="5" fillId="0" borderId="88" xfId="0" applyNumberFormat="1" applyFont="1" applyBorder="1" applyAlignment="1">
      <alignment horizontal="right" indent="1"/>
    </xf>
    <xf numFmtId="1" fontId="5" fillId="0" borderId="87" xfId="0" applyNumberFormat="1" applyFont="1" applyBorder="1" applyAlignment="1">
      <alignment horizontal="right" indent="1"/>
    </xf>
    <xf numFmtId="0" fontId="5" fillId="0" borderId="88" xfId="202" applyNumberFormat="1" applyFont="1" applyFill="1" applyBorder="1" applyAlignment="1">
      <alignment horizontal="right" wrapText="1" indent="1"/>
    </xf>
    <xf numFmtId="0" fontId="27" fillId="0" borderId="89" xfId="0" applyNumberFormat="1" applyFont="1" applyBorder="1"/>
    <xf numFmtId="164" fontId="53" fillId="0" borderId="89" xfId="0" applyNumberFormat="1" applyFont="1" applyBorder="1" applyAlignment="1">
      <alignment horizontal="right" indent="1"/>
    </xf>
    <xf numFmtId="164" fontId="27" fillId="0" borderId="89" xfId="0" applyNumberFormat="1" applyFont="1" applyBorder="1" applyAlignment="1">
      <alignment horizontal="right" indent="1"/>
    </xf>
    <xf numFmtId="2" fontId="27" fillId="0" borderId="89" xfId="0" applyNumberFormat="1" applyFont="1" applyBorder="1" applyAlignment="1">
      <alignment horizontal="right" indent="1"/>
    </xf>
    <xf numFmtId="2" fontId="8" fillId="0" borderId="89" xfId="0" applyNumberFormat="1" applyFont="1" applyFill="1" applyBorder="1" applyAlignment="1">
      <alignment horizontal="right" indent="1"/>
    </xf>
    <xf numFmtId="0" fontId="5" fillId="0" borderId="89" xfId="0" applyNumberFormat="1" applyFont="1" applyBorder="1" applyAlignment="1">
      <alignment horizontal="left" wrapText="1"/>
    </xf>
    <xf numFmtId="164" fontId="5" fillId="0" borderId="89" xfId="0" applyNumberFormat="1" applyFont="1" applyBorder="1" applyAlignment="1">
      <alignment horizontal="right" wrapText="1" indent="1"/>
    </xf>
    <xf numFmtId="164" fontId="40" fillId="0" borderId="89" xfId="0" applyNumberFormat="1" applyFont="1" applyBorder="1" applyAlignment="1">
      <alignment horizontal="right" wrapText="1" indent="1"/>
    </xf>
    <xf numFmtId="0" fontId="5" fillId="0" borderId="89" xfId="0" applyNumberFormat="1" applyFont="1" applyBorder="1" applyAlignment="1">
      <alignment horizontal="left"/>
    </xf>
    <xf numFmtId="164" fontId="40" fillId="0" borderId="89" xfId="0" applyNumberFormat="1" applyFont="1" applyBorder="1" applyAlignment="1">
      <alignment horizontal="right" indent="1"/>
    </xf>
    <xf numFmtId="164" fontId="8" fillId="0" borderId="89" xfId="0" applyNumberFormat="1" applyFont="1" applyFill="1" applyBorder="1" applyAlignment="1">
      <alignment horizontal="right" indent="1"/>
    </xf>
    <xf numFmtId="0" fontId="5" fillId="51" borderId="89" xfId="0" applyNumberFormat="1" applyFont="1" applyFill="1" applyBorder="1" applyAlignment="1">
      <alignment horizontal="left"/>
    </xf>
    <xf numFmtId="164" fontId="5" fillId="51" borderId="89" xfId="0" applyNumberFormat="1" applyFont="1" applyFill="1" applyBorder="1" applyAlignment="1">
      <alignment horizontal="right" indent="1"/>
    </xf>
    <xf numFmtId="164" fontId="40" fillId="51" borderId="89" xfId="0" applyNumberFormat="1" applyFont="1" applyFill="1" applyBorder="1" applyAlignment="1">
      <alignment horizontal="right" indent="1"/>
    </xf>
    <xf numFmtId="164" fontId="40" fillId="0" borderId="89" xfId="0" applyNumberFormat="1" applyFont="1" applyFill="1" applyBorder="1" applyAlignment="1">
      <alignment horizontal="right" wrapText="1" indent="1"/>
    </xf>
    <xf numFmtId="0" fontId="5" fillId="0" borderId="89" xfId="0" applyNumberFormat="1" applyFont="1" applyFill="1" applyBorder="1" applyAlignment="1">
      <alignment horizontal="left" wrapText="1"/>
    </xf>
    <xf numFmtId="164" fontId="5" fillId="0" borderId="89" xfId="0" applyNumberFormat="1" applyFont="1" applyFill="1" applyBorder="1" applyAlignment="1">
      <alignment horizontal="right" wrapText="1" indent="1"/>
    </xf>
    <xf numFmtId="164" fontId="8" fillId="0" borderId="90" xfId="0" applyNumberFormat="1" applyFont="1" applyBorder="1" applyAlignment="1">
      <alignment horizontal="right" wrapText="1" indent="1"/>
    </xf>
    <xf numFmtId="0" fontId="5" fillId="0" borderId="90" xfId="0" applyFont="1" applyFill="1" applyBorder="1" applyAlignment="1">
      <alignment horizontal="right" indent="1"/>
    </xf>
    <xf numFmtId="164" fontId="8" fillId="55" borderId="90" xfId="211" applyNumberFormat="1" applyFont="1" applyFill="1" applyBorder="1" applyAlignment="1">
      <alignment horizontal="right" wrapText="1" indent="1"/>
    </xf>
    <xf numFmtId="164" fontId="52" fillId="26" borderId="90" xfId="211" applyNumberFormat="1" applyFont="1" applyFill="1" applyBorder="1" applyAlignment="1">
      <alignment horizontal="right" wrapText="1" indent="1"/>
    </xf>
    <xf numFmtId="0" fontId="9" fillId="27" borderId="0" xfId="211" applyFill="1" applyBorder="1"/>
    <xf numFmtId="164" fontId="8" fillId="51" borderId="87" xfId="0" applyNumberFormat="1" applyFont="1" applyFill="1" applyBorder="1" applyAlignment="1">
      <alignment horizontal="right" wrapText="1" indent="1"/>
    </xf>
    <xf numFmtId="164" fontId="52" fillId="51" borderId="87" xfId="0" applyNumberFormat="1" applyFont="1" applyFill="1" applyBorder="1" applyAlignment="1">
      <alignment horizontal="right" wrapText="1" indent="1"/>
    </xf>
    <xf numFmtId="2" fontId="155" fillId="0" borderId="23" xfId="0" applyNumberFormat="1" applyFont="1" applyFill="1" applyBorder="1" applyAlignment="1">
      <alignment horizontal="right" indent="1"/>
    </xf>
    <xf numFmtId="0" fontId="203" fillId="0" borderId="0" xfId="220" applyFont="1" applyFill="1" applyAlignment="1"/>
    <xf numFmtId="2" fontId="155" fillId="0" borderId="85" xfId="0" applyNumberFormat="1" applyFont="1" applyFill="1" applyBorder="1" applyAlignment="1">
      <alignment horizontal="right" indent="1"/>
    </xf>
    <xf numFmtId="2" fontId="5" fillId="0" borderId="90" xfId="0" applyNumberFormat="1" applyFont="1" applyBorder="1" applyAlignment="1">
      <alignment horizontal="right" wrapText="1" indent="1"/>
    </xf>
    <xf numFmtId="0" fontId="14" fillId="51" borderId="0" xfId="0" applyFont="1" applyFill="1" applyBorder="1" applyAlignment="1"/>
    <xf numFmtId="0" fontId="34" fillId="51" borderId="0" xfId="0" applyFont="1" applyFill="1" applyAlignment="1"/>
    <xf numFmtId="0" fontId="34" fillId="51" borderId="0" xfId="0" applyFont="1" applyFill="1" applyAlignment="1">
      <alignment wrapText="1"/>
    </xf>
    <xf numFmtId="0" fontId="8" fillId="51" borderId="11" xfId="0" applyFont="1" applyFill="1" applyBorder="1" applyAlignment="1">
      <alignment horizontal="left" wrapText="1"/>
    </xf>
    <xf numFmtId="164" fontId="8" fillId="51" borderId="19" xfId="0" applyNumberFormat="1" applyFont="1" applyFill="1" applyBorder="1" applyAlignment="1">
      <alignment horizontal="right" wrapText="1" indent="1"/>
    </xf>
    <xf numFmtId="0" fontId="8" fillId="51" borderId="0" xfId="0" applyFont="1" applyFill="1" applyAlignment="1">
      <alignment horizontal="right" indent="1"/>
    </xf>
    <xf numFmtId="164" fontId="5" fillId="51" borderId="89" xfId="0" applyNumberFormat="1" applyFont="1" applyFill="1" applyBorder="1" applyAlignment="1">
      <alignment horizontal="right" wrapText="1" indent="1"/>
    </xf>
    <xf numFmtId="0" fontId="130" fillId="51" borderId="8" xfId="0" applyNumberFormat="1" applyFont="1" applyFill="1" applyBorder="1" applyAlignment="1">
      <alignment horizontal="left"/>
    </xf>
    <xf numFmtId="0" fontId="5" fillId="51" borderId="0" xfId="0" applyFont="1" applyFill="1" applyAlignment="1">
      <alignment horizontal="left" wrapText="1"/>
    </xf>
    <xf numFmtId="0" fontId="8" fillId="51" borderId="0" xfId="0" applyFont="1" applyFill="1" applyAlignment="1">
      <alignment horizontal="left" wrapText="1"/>
    </xf>
    <xf numFmtId="0" fontId="5" fillId="51" borderId="89" xfId="0" applyFont="1" applyFill="1" applyBorder="1"/>
    <xf numFmtId="0" fontId="5" fillId="51" borderId="0" xfId="0" applyFont="1" applyFill="1" applyAlignment="1"/>
    <xf numFmtId="0" fontId="40" fillId="51" borderId="0" xfId="0" applyFont="1" applyFill="1" applyAlignment="1"/>
    <xf numFmtId="0" fontId="40" fillId="51" borderId="0" xfId="0" applyFont="1" applyFill="1"/>
    <xf numFmtId="0" fontId="34" fillId="51" borderId="0" xfId="0" applyFont="1" applyFill="1"/>
    <xf numFmtId="0" fontId="5" fillId="51" borderId="0" xfId="0" applyFont="1" applyFill="1"/>
    <xf numFmtId="164" fontId="5" fillId="51" borderId="0" xfId="0" applyNumberFormat="1" applyFont="1" applyFill="1"/>
    <xf numFmtId="0" fontId="8" fillId="0" borderId="0" xfId="0" applyNumberFormat="1" applyFont="1" applyBorder="1" applyAlignment="1">
      <alignment horizontal="right" indent="1"/>
    </xf>
    <xf numFmtId="1" fontId="45" fillId="0" borderId="21" xfId="220" applyNumberFormat="1" applyFont="1" applyFill="1" applyBorder="1" applyAlignment="1">
      <alignment horizontal="right" indent="1"/>
    </xf>
    <xf numFmtId="164" fontId="5" fillId="0" borderId="88" xfId="0" applyNumberFormat="1" applyFont="1" applyFill="1" applyBorder="1" applyAlignment="1">
      <alignment horizontal="right" wrapText="1" indent="1"/>
    </xf>
    <xf numFmtId="164" fontId="60" fillId="0" borderId="0" xfId="0" applyNumberFormat="1" applyFont="1" applyFill="1" applyBorder="1" applyAlignment="1"/>
    <xf numFmtId="164" fontId="8" fillId="0" borderId="87" xfId="0" applyNumberFormat="1" applyFont="1" applyBorder="1" applyAlignment="1">
      <alignment horizontal="right" wrapText="1" indent="1"/>
    </xf>
    <xf numFmtId="164" fontId="52" fillId="0" borderId="87" xfId="0" applyNumberFormat="1" applyFont="1" applyBorder="1" applyAlignment="1">
      <alignment horizontal="right" wrapText="1" indent="1"/>
    </xf>
    <xf numFmtId="164" fontId="173" fillId="0" borderId="0" xfId="0" applyNumberFormat="1" applyFont="1"/>
    <xf numFmtId="2" fontId="5" fillId="51" borderId="89" xfId="0" applyNumberFormat="1" applyFont="1" applyFill="1" applyBorder="1" applyAlignment="1">
      <alignment horizontal="right" indent="1"/>
    </xf>
    <xf numFmtId="164" fontId="8" fillId="0" borderId="89" xfId="0" applyNumberFormat="1" applyFont="1" applyFill="1" applyBorder="1" applyAlignment="1">
      <alignment horizontal="right" wrapText="1" indent="1"/>
    </xf>
    <xf numFmtId="164" fontId="5" fillId="0" borderId="90" xfId="0" applyNumberFormat="1" applyFont="1" applyFill="1" applyBorder="1" applyAlignment="1">
      <alignment horizontal="right" wrapText="1" indent="1"/>
    </xf>
    <xf numFmtId="0" fontId="0" fillId="0" borderId="0" xfId="0" applyFont="1" applyFill="1" applyBorder="1" applyAlignment="1"/>
    <xf numFmtId="0" fontId="225" fillId="0" borderId="24" xfId="0" applyNumberFormat="1" applyFont="1" applyBorder="1" applyAlignment="1">
      <alignment horizontal="right" wrapText="1" indent="1"/>
    </xf>
    <xf numFmtId="0" fontId="8" fillId="0" borderId="90" xfId="203" applyFont="1" applyBorder="1" applyAlignment="1">
      <alignment horizontal="right" indent="1"/>
    </xf>
    <xf numFmtId="0" fontId="5" fillId="0" borderId="90" xfId="0" applyFont="1" applyBorder="1" applyAlignment="1">
      <alignment horizontal="right" indent="1"/>
    </xf>
    <xf numFmtId="0" fontId="8" fillId="0" borderId="90" xfId="0" applyFont="1" applyBorder="1" applyAlignment="1">
      <alignment horizontal="right" indent="1"/>
    </xf>
    <xf numFmtId="0" fontId="156" fillId="0" borderId="0" xfId="0" applyFont="1" applyAlignment="1">
      <alignment horizontal="left"/>
    </xf>
    <xf numFmtId="2" fontId="27" fillId="51" borderId="89" xfId="0" applyNumberFormat="1" applyFont="1" applyFill="1" applyBorder="1" applyAlignment="1">
      <alignment horizontal="right" indent="1"/>
    </xf>
    <xf numFmtId="164" fontId="27" fillId="51" borderId="0" xfId="0" applyNumberFormat="1" applyFont="1" applyFill="1" applyBorder="1" applyAlignment="1">
      <alignment horizontal="right" indent="1"/>
    </xf>
    <xf numFmtId="0" fontId="170" fillId="0" borderId="0" xfId="0" applyFont="1" applyFill="1" applyBorder="1" applyAlignment="1">
      <alignment horizontal="left"/>
    </xf>
    <xf numFmtId="0" fontId="5" fillId="0" borderId="8" xfId="0" applyFont="1" applyFill="1" applyBorder="1" applyAlignment="1">
      <alignment horizontal="right"/>
    </xf>
    <xf numFmtId="0" fontId="41" fillId="0" borderId="84" xfId="220" quotePrefix="1" applyNumberFormat="1" applyFont="1" applyFill="1" applyBorder="1" applyAlignment="1">
      <alignment horizontal="right" indent="1"/>
    </xf>
    <xf numFmtId="164" fontId="52" fillId="51" borderId="90" xfId="211" applyNumberFormat="1" applyFont="1" applyFill="1" applyBorder="1" applyAlignment="1">
      <alignment horizontal="right" indent="1"/>
    </xf>
    <xf numFmtId="0" fontId="8" fillId="0" borderId="90" xfId="211" applyNumberFormat="1" applyFont="1" applyFill="1" applyBorder="1" applyAlignment="1">
      <alignment horizontal="right" indent="1"/>
    </xf>
    <xf numFmtId="0" fontId="155" fillId="0" borderId="90" xfId="211" applyNumberFormat="1" applyFont="1" applyFill="1" applyBorder="1" applyAlignment="1">
      <alignment horizontal="right" indent="1"/>
    </xf>
    <xf numFmtId="164" fontId="8" fillId="0" borderId="90" xfId="211" applyNumberFormat="1" applyFont="1" applyFill="1" applyBorder="1" applyAlignment="1">
      <alignment horizontal="right" indent="1"/>
    </xf>
    <xf numFmtId="0" fontId="5" fillId="0" borderId="0" xfId="0" applyFont="1"/>
    <xf numFmtId="164" fontId="8" fillId="0" borderId="90" xfId="220" applyNumberFormat="1" applyFont="1" applyFill="1" applyBorder="1" applyAlignment="1">
      <alignment horizontal="right" indent="1"/>
    </xf>
    <xf numFmtId="0" fontId="175" fillId="0" borderId="0" xfId="220" applyFont="1" applyFill="1" applyBorder="1" applyAlignment="1"/>
    <xf numFmtId="164" fontId="155" fillId="51" borderId="0" xfId="0" applyNumberFormat="1" applyFont="1" applyFill="1" applyAlignment="1">
      <alignment horizontal="right" indent="1"/>
    </xf>
    <xf numFmtId="164" fontId="168" fillId="51" borderId="89" xfId="0" applyNumberFormat="1" applyFont="1" applyFill="1" applyBorder="1" applyAlignment="1">
      <alignment horizontal="right" wrapText="1" indent="1"/>
    </xf>
    <xf numFmtId="0" fontId="155" fillId="51" borderId="0" xfId="0" applyFont="1" applyFill="1" applyAlignment="1">
      <alignment horizontal="right" indent="1"/>
    </xf>
    <xf numFmtId="0" fontId="168" fillId="51" borderId="0" xfId="0" applyFont="1" applyFill="1" applyAlignment="1">
      <alignment horizontal="right" indent="1"/>
    </xf>
    <xf numFmtId="164" fontId="155" fillId="51" borderId="89" xfId="0" applyNumberFormat="1" applyFont="1" applyFill="1" applyBorder="1" applyAlignment="1">
      <alignment horizontal="right" wrapText="1" indent="1"/>
    </xf>
    <xf numFmtId="165" fontId="8" fillId="0" borderId="90" xfId="220" applyNumberFormat="1" applyFont="1" applyFill="1" applyBorder="1" applyAlignment="1">
      <alignment horizontal="right" indent="1"/>
    </xf>
    <xf numFmtId="1" fontId="225" fillId="51" borderId="21" xfId="0" quotePrefix="1" applyNumberFormat="1" applyFont="1" applyFill="1" applyBorder="1" applyAlignment="1">
      <alignment horizontal="right" indent="1"/>
    </xf>
    <xf numFmtId="164" fontId="8" fillId="0" borderId="0" xfId="0" applyNumberFormat="1" applyFont="1" applyBorder="1" applyAlignment="1">
      <alignment horizontal="right" indent="1"/>
    </xf>
    <xf numFmtId="0" fontId="5" fillId="0" borderId="91" xfId="0" applyNumberFormat="1" applyFont="1" applyBorder="1" applyAlignment="1">
      <alignment horizontal="left" wrapText="1"/>
    </xf>
    <xf numFmtId="164" fontId="5" fillId="0" borderId="91" xfId="228" applyNumberFormat="1" applyFont="1" applyFill="1" applyBorder="1" applyAlignment="1">
      <alignment horizontal="right" wrapText="1" indent="1"/>
    </xf>
    <xf numFmtId="164" fontId="5" fillId="0" borderId="91" xfId="0" applyNumberFormat="1" applyFont="1" applyBorder="1" applyAlignment="1">
      <alignment horizontal="right" wrapText="1" indent="1"/>
    </xf>
    <xf numFmtId="164" fontId="5" fillId="0" borderId="91" xfId="0" applyNumberFormat="1" applyFont="1" applyFill="1" applyBorder="1" applyAlignment="1">
      <alignment horizontal="right" wrapText="1" indent="1"/>
    </xf>
    <xf numFmtId="164" fontId="5" fillId="0" borderId="92" xfId="228" applyNumberFormat="1" applyFont="1" applyFill="1" applyBorder="1" applyAlignment="1">
      <alignment horizontal="right" wrapText="1" indent="1"/>
    </xf>
    <xf numFmtId="0" fontId="61" fillId="0" borderId="0" xfId="0" applyFont="1" applyBorder="1"/>
    <xf numFmtId="0" fontId="5" fillId="0" borderId="92" xfId="0" applyFont="1" applyBorder="1" applyAlignment="1">
      <alignment horizontal="right" indent="1"/>
    </xf>
    <xf numFmtId="0" fontId="5" fillId="0" borderId="21" xfId="203" applyFont="1" applyBorder="1" applyAlignment="1">
      <alignment horizontal="right" indent="1"/>
    </xf>
    <xf numFmtId="2" fontId="5" fillId="0" borderId="89" xfId="0" applyNumberFormat="1" applyFont="1" applyFill="1" applyBorder="1" applyAlignment="1">
      <alignment horizontal="right" indent="1"/>
    </xf>
    <xf numFmtId="164" fontId="5" fillId="0" borderId="90" xfId="0" applyNumberFormat="1" applyFont="1" applyBorder="1" applyAlignment="1">
      <alignment horizontal="right" wrapText="1" indent="1"/>
    </xf>
    <xf numFmtId="0" fontId="170" fillId="51" borderId="21" xfId="0" applyFont="1" applyFill="1" applyBorder="1" applyAlignment="1">
      <alignment horizontal="center" vertical="center" wrapText="1"/>
    </xf>
    <xf numFmtId="0" fontId="226" fillId="51" borderId="0" xfId="0" applyFont="1" applyFill="1" applyAlignment="1"/>
    <xf numFmtId="0" fontId="161" fillId="0" borderId="0" xfId="0" applyFont="1" applyAlignment="1"/>
    <xf numFmtId="0" fontId="176" fillId="51" borderId="0" xfId="0" applyFont="1" applyFill="1" applyBorder="1" applyAlignment="1"/>
    <xf numFmtId="0" fontId="27" fillId="0" borderId="91" xfId="0" applyFont="1" applyBorder="1"/>
    <xf numFmtId="0" fontId="27" fillId="0" borderId="84" xfId="0" applyFont="1" applyBorder="1" applyAlignment="1"/>
    <xf numFmtId="0" fontId="170" fillId="51" borderId="0" xfId="0" applyFont="1" applyFill="1" applyAlignment="1">
      <alignment horizontal="left" wrapText="1"/>
    </xf>
    <xf numFmtId="0" fontId="52" fillId="51" borderId="21" xfId="220" applyNumberFormat="1" applyFont="1" applyFill="1" applyBorder="1" applyAlignment="1">
      <alignment horizontal="right" indent="1"/>
    </xf>
    <xf numFmtId="0" fontId="37" fillId="51" borderId="0" xfId="0" applyFont="1" applyFill="1" applyAlignment="1"/>
    <xf numFmtId="164" fontId="27" fillId="51" borderId="89" xfId="0" applyNumberFormat="1" applyFont="1" applyFill="1" applyBorder="1" applyAlignment="1">
      <alignment horizontal="right" indent="1"/>
    </xf>
    <xf numFmtId="0" fontId="78" fillId="0" borderId="0" xfId="0" applyFont="1"/>
    <xf numFmtId="0" fontId="77" fillId="0" borderId="0" xfId="0" applyFont="1"/>
    <xf numFmtId="0" fontId="37" fillId="0" borderId="0" xfId="0" applyFont="1" applyAlignment="1">
      <alignment horizontal="left" wrapText="1"/>
    </xf>
    <xf numFmtId="0" fontId="0" fillId="0" borderId="0" xfId="0" applyAlignment="1"/>
    <xf numFmtId="0" fontId="171" fillId="0" borderId="0" xfId="0" applyFont="1" applyAlignment="1">
      <alignment horizontal="justify" wrapText="1"/>
    </xf>
    <xf numFmtId="0" fontId="5" fillId="0" borderId="5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52" xfId="0" applyFont="1" applyBorder="1" applyAlignment="1">
      <alignment horizontal="center" vertical="center" wrapText="1"/>
    </xf>
    <xf numFmtId="0" fontId="8" fillId="0" borderId="35" xfId="0" applyFont="1" applyBorder="1" applyAlignment="1">
      <alignment horizontal="center" vertical="center"/>
    </xf>
    <xf numFmtId="0" fontId="8" fillId="0" borderId="24" xfId="0" applyFont="1" applyBorder="1" applyAlignment="1">
      <alignment horizontal="center" vertical="center"/>
    </xf>
    <xf numFmtId="0" fontId="8" fillId="0" borderId="50" xfId="0" applyFont="1" applyBorder="1" applyAlignment="1">
      <alignment horizontal="center" vertical="center"/>
    </xf>
    <xf numFmtId="0" fontId="52" fillId="0" borderId="32" xfId="0" applyFont="1" applyBorder="1" applyAlignment="1">
      <alignment horizontal="center" vertical="center"/>
    </xf>
    <xf numFmtId="0" fontId="52" fillId="0" borderId="25" xfId="0" applyFont="1" applyBorder="1" applyAlignment="1">
      <alignment horizontal="center" vertical="center"/>
    </xf>
    <xf numFmtId="0" fontId="52" fillId="0" borderId="53" xfId="0" applyFont="1" applyBorder="1" applyAlignment="1">
      <alignment horizontal="center" vertical="center"/>
    </xf>
    <xf numFmtId="0" fontId="36" fillId="0" borderId="0" xfId="0" applyFont="1" applyBorder="1" applyAlignment="1">
      <alignment horizontal="justify" wrapText="1"/>
    </xf>
    <xf numFmtId="0" fontId="36" fillId="0" borderId="0" xfId="0" applyFont="1" applyBorder="1" applyAlignment="1">
      <alignment horizontal="justify"/>
    </xf>
    <xf numFmtId="0" fontId="3" fillId="0" borderId="0" xfId="162" applyFont="1" applyAlignment="1" applyProtection="1">
      <alignment horizontal="left" vertical="center"/>
    </xf>
    <xf numFmtId="0" fontId="177" fillId="0" borderId="0" xfId="162" applyFont="1" applyAlignment="1" applyProtection="1">
      <alignment horizontal="left" vertical="center"/>
    </xf>
    <xf numFmtId="0" fontId="176" fillId="0" borderId="0" xfId="0" applyFont="1" applyAlignment="1">
      <alignment horizontal="left" vertical="center" indent="5"/>
    </xf>
    <xf numFmtId="0" fontId="5" fillId="0" borderId="15"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9" xfId="0" applyFont="1" applyBorder="1" applyAlignment="1">
      <alignment horizontal="center" vertical="center" wrapText="1"/>
    </xf>
    <xf numFmtId="0" fontId="35" fillId="0" borderId="0" xfId="0" applyFont="1" applyAlignment="1">
      <alignment horizontal="left" vertical="center"/>
    </xf>
    <xf numFmtId="0" fontId="5" fillId="0" borderId="11" xfId="0" applyFont="1" applyBorder="1" applyAlignment="1">
      <alignment horizontal="center" vertical="center" wrapText="1"/>
    </xf>
    <xf numFmtId="0" fontId="5" fillId="0" borderId="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4" xfId="0" applyFont="1" applyBorder="1" applyAlignment="1">
      <alignment horizontal="center" vertical="center" wrapText="1"/>
    </xf>
    <xf numFmtId="0" fontId="180" fillId="0" borderId="0" xfId="0" applyFont="1" applyAlignment="1">
      <alignment horizontal="left" vertical="center"/>
    </xf>
    <xf numFmtId="0" fontId="14" fillId="0" borderId="0" xfId="0" applyFont="1" applyAlignment="1">
      <alignment horizontal="left"/>
    </xf>
    <xf numFmtId="0" fontId="5" fillId="0" borderId="26" xfId="0" applyFont="1" applyBorder="1" applyAlignment="1">
      <alignment horizontal="center" vertical="center" wrapText="1"/>
    </xf>
    <xf numFmtId="0" fontId="52" fillId="0" borderId="35" xfId="0" applyFont="1" applyBorder="1" applyAlignment="1">
      <alignment horizontal="center" vertical="center"/>
    </xf>
    <xf numFmtId="0" fontId="52" fillId="0" borderId="24" xfId="0" applyFont="1" applyBorder="1" applyAlignment="1">
      <alignment horizontal="center" vertical="center"/>
    </xf>
    <xf numFmtId="0" fontId="52" fillId="0" borderId="50" xfId="0" applyFont="1" applyBorder="1" applyAlignment="1">
      <alignment horizontal="center" vertical="center"/>
    </xf>
    <xf numFmtId="0" fontId="14" fillId="0" borderId="0" xfId="0" applyFont="1" applyAlignment="1">
      <alignment horizontal="left" vertical="center"/>
    </xf>
    <xf numFmtId="0" fontId="5" fillId="0" borderId="35"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33" xfId="0" applyFont="1" applyBorder="1" applyAlignment="1">
      <alignment horizontal="center" vertical="center" wrapText="1"/>
    </xf>
    <xf numFmtId="0" fontId="8" fillId="0" borderId="33" xfId="0" applyFont="1" applyBorder="1" applyAlignment="1">
      <alignment horizontal="center" vertical="center"/>
    </xf>
    <xf numFmtId="0" fontId="52" fillId="0" borderId="33" xfId="0" applyFont="1" applyBorder="1" applyAlignment="1">
      <alignment horizontal="center" vertical="center"/>
    </xf>
    <xf numFmtId="0" fontId="8" fillId="0" borderId="32" xfId="0" applyFont="1" applyBorder="1" applyAlignment="1">
      <alignment horizontal="center" vertical="center"/>
    </xf>
    <xf numFmtId="0" fontId="8" fillId="0" borderId="25" xfId="0" applyFont="1" applyBorder="1" applyAlignment="1">
      <alignment horizontal="center" vertical="center"/>
    </xf>
    <xf numFmtId="0" fontId="8" fillId="0" borderId="57" xfId="0" applyFont="1" applyBorder="1" applyAlignment="1">
      <alignment horizontal="center" vertical="center"/>
    </xf>
    <xf numFmtId="0" fontId="5" fillId="0" borderId="54" xfId="0" applyFont="1" applyBorder="1" applyAlignment="1">
      <alignment horizontal="center" vertical="center" wrapText="1"/>
    </xf>
    <xf numFmtId="0" fontId="5" fillId="0" borderId="55" xfId="0" applyFont="1" applyBorder="1" applyAlignment="1">
      <alignment horizontal="center" vertical="center" wrapText="1"/>
    </xf>
    <xf numFmtId="0" fontId="8" fillId="0" borderId="19" xfId="0" applyFont="1" applyBorder="1" applyAlignment="1">
      <alignment horizontal="center" vertical="center"/>
    </xf>
    <xf numFmtId="0" fontId="8" fillId="0" borderId="21" xfId="0" applyFont="1" applyBorder="1" applyAlignment="1">
      <alignment horizontal="center" vertical="center"/>
    </xf>
    <xf numFmtId="0" fontId="8" fillId="0" borderId="56" xfId="0" applyFont="1" applyBorder="1" applyAlignment="1">
      <alignment horizontal="center" vertical="center"/>
    </xf>
    <xf numFmtId="0" fontId="52" fillId="0" borderId="15" xfId="0" applyFont="1" applyBorder="1" applyAlignment="1">
      <alignment horizontal="center" vertical="center"/>
    </xf>
    <xf numFmtId="0" fontId="52" fillId="0" borderId="23" xfId="0" applyFont="1" applyBorder="1" applyAlignment="1">
      <alignment horizontal="center" vertical="center"/>
    </xf>
    <xf numFmtId="0" fontId="52" fillId="0" borderId="49" xfId="0" applyFont="1" applyBorder="1" applyAlignment="1">
      <alignment horizontal="center" vertical="center"/>
    </xf>
    <xf numFmtId="0" fontId="52" fillId="0" borderId="19" xfId="0" applyFont="1" applyBorder="1" applyAlignment="1">
      <alignment horizontal="center" vertical="center"/>
    </xf>
    <xf numFmtId="0" fontId="52" fillId="0" borderId="21" xfId="0" applyFont="1" applyBorder="1" applyAlignment="1">
      <alignment horizontal="center" vertical="center"/>
    </xf>
    <xf numFmtId="0" fontId="52" fillId="0" borderId="56" xfId="0" applyFont="1" applyBorder="1" applyAlignment="1">
      <alignment horizontal="center" vertical="center"/>
    </xf>
    <xf numFmtId="0" fontId="5" fillId="0" borderId="39" xfId="0" applyFont="1" applyBorder="1" applyAlignment="1">
      <alignment horizontal="center" vertical="center" wrapText="1"/>
    </xf>
    <xf numFmtId="0" fontId="171" fillId="0" borderId="0" xfId="0" applyFont="1" applyAlignment="1">
      <alignment wrapText="1"/>
    </xf>
    <xf numFmtId="0" fontId="5" fillId="0" borderId="32"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57" xfId="0" applyFont="1" applyBorder="1" applyAlignment="1">
      <alignment horizontal="center" vertical="center" wrapText="1"/>
    </xf>
    <xf numFmtId="0" fontId="36" fillId="0" borderId="0" xfId="0" applyFont="1" applyBorder="1" applyAlignment="1">
      <alignment wrapText="1"/>
    </xf>
    <xf numFmtId="0" fontId="52" fillId="0" borderId="57" xfId="0" applyFont="1" applyBorder="1" applyAlignment="1">
      <alignment horizontal="center" vertical="center"/>
    </xf>
    <xf numFmtId="0" fontId="171" fillId="52" borderId="0" xfId="0" applyFont="1" applyFill="1" applyBorder="1" applyAlignment="1">
      <alignment wrapText="1"/>
    </xf>
    <xf numFmtId="0" fontId="14" fillId="52" borderId="0" xfId="0" applyFont="1" applyFill="1" applyAlignment="1">
      <alignment horizontal="left" vertical="center"/>
    </xf>
    <xf numFmtId="0" fontId="3" fillId="52" borderId="0" xfId="162" applyFont="1" applyFill="1" applyAlignment="1" applyProtection="1">
      <alignment horizontal="left" vertical="center"/>
    </xf>
    <xf numFmtId="0" fontId="176" fillId="52" borderId="0" xfId="0" applyFont="1" applyFill="1" applyAlignment="1">
      <alignment horizontal="left" vertical="center" indent="5"/>
    </xf>
    <xf numFmtId="0" fontId="177" fillId="52" borderId="0" xfId="162" applyFont="1" applyFill="1" applyAlignment="1" applyProtection="1">
      <alignment horizontal="left" vertical="center"/>
    </xf>
    <xf numFmtId="0" fontId="5" fillId="52" borderId="26" xfId="0" applyFont="1" applyFill="1" applyBorder="1" applyAlignment="1">
      <alignment horizontal="center" vertical="center" wrapText="1"/>
    </xf>
    <xf numFmtId="0" fontId="5" fillId="52" borderId="34" xfId="0" applyFont="1" applyFill="1" applyBorder="1" applyAlignment="1">
      <alignment horizontal="center" vertical="center" wrapText="1"/>
    </xf>
    <xf numFmtId="0" fontId="5" fillId="52" borderId="0" xfId="0" applyFont="1" applyFill="1" applyBorder="1" applyAlignment="1">
      <alignment horizontal="center" vertical="center" wrapText="1"/>
    </xf>
    <xf numFmtId="0" fontId="5" fillId="52" borderId="20" xfId="0" applyFont="1" applyFill="1" applyBorder="1" applyAlignment="1">
      <alignment horizontal="center" vertical="center" wrapText="1"/>
    </xf>
    <xf numFmtId="0" fontId="5" fillId="52" borderId="36" xfId="0" applyFont="1" applyFill="1" applyBorder="1" applyAlignment="1">
      <alignment horizontal="center" vertical="center" wrapText="1"/>
    </xf>
    <xf numFmtId="0" fontId="5" fillId="52" borderId="40" xfId="0" applyFont="1" applyFill="1" applyBorder="1" applyAlignment="1">
      <alignment horizontal="center" vertical="center" wrapText="1"/>
    </xf>
    <xf numFmtId="0" fontId="5" fillId="52" borderId="46" xfId="0" applyFont="1" applyFill="1" applyBorder="1" applyAlignment="1">
      <alignment horizontal="center" vertical="center" wrapText="1"/>
    </xf>
    <xf numFmtId="0" fontId="5" fillId="52" borderId="11" xfId="0" applyFont="1" applyFill="1" applyBorder="1" applyAlignment="1">
      <alignment horizontal="center" vertical="center" wrapText="1"/>
    </xf>
    <xf numFmtId="0" fontId="5" fillId="52" borderId="57" xfId="0" applyFont="1" applyFill="1" applyBorder="1" applyAlignment="1">
      <alignment horizontal="center" vertical="center" wrapText="1"/>
    </xf>
    <xf numFmtId="0" fontId="5" fillId="52" borderId="32" xfId="0" applyFont="1" applyFill="1" applyBorder="1" applyAlignment="1">
      <alignment horizontal="center" vertical="center" wrapText="1"/>
    </xf>
    <xf numFmtId="0" fontId="5" fillId="52" borderId="25" xfId="0" applyFont="1" applyFill="1" applyBorder="1" applyAlignment="1">
      <alignment horizontal="center" vertical="center" wrapText="1"/>
    </xf>
    <xf numFmtId="0" fontId="36" fillId="0" borderId="0" xfId="0" applyFont="1" applyFill="1" applyBorder="1" applyAlignment="1">
      <alignment wrapText="1"/>
    </xf>
    <xf numFmtId="0" fontId="8" fillId="0" borderId="47" xfId="0" applyFont="1" applyBorder="1" applyAlignment="1">
      <alignment horizontal="center" vertical="center"/>
    </xf>
    <xf numFmtId="0" fontId="8" fillId="0" borderId="23" xfId="0" applyFont="1" applyBorder="1" applyAlignment="1">
      <alignment horizontal="center" vertical="center"/>
    </xf>
    <xf numFmtId="0" fontId="8" fillId="0" borderId="49" xfId="0" applyFont="1" applyBorder="1" applyAlignment="1">
      <alignment horizontal="center" vertical="center"/>
    </xf>
    <xf numFmtId="0" fontId="8" fillId="0" borderId="58" xfId="0" applyFont="1" applyBorder="1" applyAlignment="1">
      <alignment horizontal="center" vertical="center"/>
    </xf>
    <xf numFmtId="0" fontId="8" fillId="0" borderId="28" xfId="0" applyFont="1" applyBorder="1" applyAlignment="1">
      <alignment horizontal="center" vertical="center"/>
    </xf>
    <xf numFmtId="0" fontId="8" fillId="0" borderId="59" xfId="0" applyFont="1" applyBorder="1" applyAlignment="1">
      <alignment horizontal="center" vertical="center"/>
    </xf>
    <xf numFmtId="0" fontId="36" fillId="0" borderId="0" xfId="0" applyFont="1" applyBorder="1"/>
    <xf numFmtId="0" fontId="171" fillId="0" borderId="0" xfId="0" applyFont="1"/>
    <xf numFmtId="0" fontId="3" fillId="0" borderId="0" xfId="162" applyAlignment="1" applyProtection="1">
      <alignment horizontal="left" vertical="center"/>
    </xf>
    <xf numFmtId="0" fontId="52" fillId="0" borderId="47" xfId="0" applyFont="1" applyBorder="1" applyAlignment="1">
      <alignment horizontal="center" vertical="center"/>
    </xf>
    <xf numFmtId="0" fontId="52" fillId="0" borderId="27" xfId="0" applyFont="1" applyBorder="1" applyAlignment="1">
      <alignment horizontal="center" vertical="center"/>
    </xf>
    <xf numFmtId="0" fontId="5" fillId="0" borderId="27" xfId="0" applyFont="1" applyBorder="1" applyAlignment="1">
      <alignment horizontal="center" vertical="center" wrapText="1"/>
    </xf>
    <xf numFmtId="0" fontId="5" fillId="0" borderId="56" xfId="0" applyFont="1" applyBorder="1" applyAlignment="1">
      <alignment horizontal="center" vertical="center" wrapText="1"/>
    </xf>
    <xf numFmtId="0" fontId="176" fillId="0" borderId="0" xfId="0" applyFont="1" applyAlignment="1">
      <alignment horizontal="left" vertical="center"/>
    </xf>
    <xf numFmtId="0" fontId="171" fillId="0" borderId="0" xfId="0" applyFont="1" applyAlignment="1">
      <alignment horizontal="left"/>
    </xf>
    <xf numFmtId="0" fontId="5" fillId="0" borderId="60" xfId="0" applyFont="1" applyBorder="1" applyAlignment="1">
      <alignment horizontal="center" vertical="center"/>
    </xf>
    <xf numFmtId="0" fontId="5" fillId="0" borderId="34"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57" xfId="0" applyFont="1" applyBorder="1" applyAlignment="1">
      <alignment horizontal="center" vertical="center"/>
    </xf>
    <xf numFmtId="0" fontId="73" fillId="0" borderId="36" xfId="0" applyFont="1" applyBorder="1" applyAlignment="1">
      <alignment horizontal="center" vertical="center"/>
    </xf>
    <xf numFmtId="0" fontId="73" fillId="0" borderId="44" xfId="0" applyFont="1" applyBorder="1" applyAlignment="1">
      <alignment horizontal="center" vertical="center"/>
    </xf>
    <xf numFmtId="0" fontId="176" fillId="0" borderId="0" xfId="220" applyFont="1" applyBorder="1" applyAlignment="1">
      <alignment horizontal="left" indent="5"/>
    </xf>
    <xf numFmtId="0" fontId="9" fillId="0" borderId="0" xfId="220" applyFont="1" applyAlignment="1">
      <alignment horizontal="left" indent="5"/>
    </xf>
    <xf numFmtId="0" fontId="9" fillId="0" borderId="0" xfId="220" applyFont="1" applyAlignment="1"/>
    <xf numFmtId="0" fontId="73" fillId="0" borderId="0" xfId="0" applyFont="1" applyAlignment="1"/>
    <xf numFmtId="0" fontId="176" fillId="0" borderId="0" xfId="220" applyFont="1" applyAlignment="1">
      <alignment horizontal="left"/>
    </xf>
    <xf numFmtId="0" fontId="173" fillId="0" borderId="0" xfId="0" applyFont="1" applyAlignment="1"/>
    <xf numFmtId="0" fontId="5" fillId="0" borderId="12" xfId="220" applyFont="1" applyFill="1" applyBorder="1" applyAlignment="1">
      <alignment horizontal="center" vertical="center"/>
    </xf>
    <xf numFmtId="0" fontId="5" fillId="0" borderId="18" xfId="220" applyFont="1" applyFill="1" applyBorder="1" applyAlignment="1">
      <alignment horizontal="center" vertical="center"/>
    </xf>
    <xf numFmtId="0" fontId="73" fillId="0" borderId="18" xfId="0" applyFont="1" applyBorder="1" applyAlignment="1">
      <alignment horizontal="center" vertical="center"/>
    </xf>
    <xf numFmtId="0" fontId="73" fillId="0" borderId="18" xfId="0" applyFont="1" applyBorder="1" applyAlignment="1"/>
    <xf numFmtId="0" fontId="5" fillId="0" borderId="14" xfId="0" applyFont="1" applyBorder="1" applyAlignment="1">
      <alignment horizontal="center" vertical="center"/>
    </xf>
    <xf numFmtId="0" fontId="171" fillId="0" borderId="0" xfId="220" applyFont="1" applyBorder="1" applyAlignment="1">
      <alignment horizontal="left" vertical="center" wrapText="1"/>
    </xf>
    <xf numFmtId="0" fontId="5" fillId="0" borderId="11" xfId="220" applyFont="1" applyFill="1" applyBorder="1" applyAlignment="1">
      <alignment horizontal="center" vertical="center" wrapText="1"/>
    </xf>
    <xf numFmtId="0" fontId="5" fillId="0" borderId="16" xfId="220" applyFont="1" applyFill="1" applyBorder="1" applyAlignment="1">
      <alignment horizontal="center" vertical="center" wrapText="1"/>
    </xf>
    <xf numFmtId="0" fontId="5" fillId="0" borderId="0" xfId="220" applyFont="1" applyFill="1" applyBorder="1" applyAlignment="1">
      <alignment horizontal="center" vertical="center" wrapText="1"/>
    </xf>
    <xf numFmtId="0" fontId="5" fillId="0" borderId="8" xfId="220" applyFont="1" applyFill="1" applyBorder="1" applyAlignment="1">
      <alignment horizontal="center" vertical="center" wrapText="1"/>
    </xf>
    <xf numFmtId="0" fontId="5" fillId="0" borderId="31" xfId="220" applyFont="1" applyFill="1" applyBorder="1" applyAlignment="1">
      <alignment horizontal="center" vertical="center" wrapText="1"/>
    </xf>
    <xf numFmtId="0" fontId="5" fillId="0" borderId="39" xfId="220" applyFont="1" applyFill="1" applyBorder="1" applyAlignment="1">
      <alignment horizontal="center" vertical="center" wrapText="1"/>
    </xf>
    <xf numFmtId="0" fontId="5" fillId="0" borderId="21" xfId="220" applyFont="1" applyFill="1" applyBorder="1" applyAlignment="1">
      <alignment horizontal="center" vertical="center" wrapText="1"/>
    </xf>
    <xf numFmtId="0" fontId="5" fillId="0" borderId="14" xfId="220" applyFont="1" applyFill="1" applyBorder="1" applyAlignment="1">
      <alignment horizontal="center" vertical="center" wrapText="1"/>
    </xf>
    <xf numFmtId="0" fontId="73" fillId="0" borderId="31" xfId="0" applyFont="1" applyBorder="1" applyAlignment="1">
      <alignment horizontal="center" vertical="center"/>
    </xf>
    <xf numFmtId="0" fontId="5" fillId="0" borderId="17" xfId="220" applyFont="1" applyFill="1" applyBorder="1" applyAlignment="1">
      <alignment horizontal="center" vertical="center"/>
    </xf>
    <xf numFmtId="0" fontId="73" fillId="0" borderId="12" xfId="0" applyFont="1" applyBorder="1" applyAlignment="1">
      <alignment horizontal="center" vertical="center"/>
    </xf>
    <xf numFmtId="0" fontId="5" fillId="0" borderId="12" xfId="220" applyFont="1" applyFill="1" applyBorder="1" applyAlignment="1">
      <alignment horizontal="center" vertical="center" wrapText="1"/>
    </xf>
    <xf numFmtId="0" fontId="5" fillId="0" borderId="18" xfId="220" applyFont="1" applyFill="1" applyBorder="1" applyAlignment="1">
      <alignment horizontal="center" vertical="center" wrapText="1"/>
    </xf>
    <xf numFmtId="0" fontId="5" fillId="0" borderId="15" xfId="220" applyFont="1" applyFill="1" applyBorder="1" applyAlignment="1">
      <alignment horizontal="center" vertical="center" wrapText="1"/>
    </xf>
    <xf numFmtId="0" fontId="73" fillId="0" borderId="11" xfId="0" applyFont="1" applyBorder="1" applyAlignment="1"/>
    <xf numFmtId="0" fontId="176" fillId="0" borderId="0" xfId="220" applyFont="1" applyAlignment="1">
      <alignment horizontal="left" indent="5"/>
    </xf>
    <xf numFmtId="0" fontId="176" fillId="0" borderId="31" xfId="220" applyFont="1" applyBorder="1" applyAlignment="1">
      <alignment horizontal="left" indent="5"/>
    </xf>
    <xf numFmtId="0" fontId="73" fillId="0" borderId="0" xfId="0" applyFont="1" applyBorder="1" applyAlignment="1">
      <alignment horizontal="center" vertical="center" wrapText="1"/>
    </xf>
    <xf numFmtId="0" fontId="73" fillId="0" borderId="8" xfId="0" applyFont="1" applyBorder="1" applyAlignment="1">
      <alignment horizontal="center" vertical="center" wrapText="1"/>
    </xf>
    <xf numFmtId="0" fontId="73" fillId="0" borderId="31" xfId="0" applyFont="1" applyBorder="1" applyAlignment="1">
      <alignment horizontal="center" vertical="center" wrapText="1"/>
    </xf>
    <xf numFmtId="0" fontId="73" fillId="0" borderId="39" xfId="0" applyFont="1" applyBorder="1" applyAlignment="1">
      <alignment horizontal="center" vertical="center" wrapText="1"/>
    </xf>
    <xf numFmtId="0" fontId="73" fillId="0" borderId="23" xfId="0" applyFont="1" applyBorder="1" applyAlignment="1"/>
    <xf numFmtId="0" fontId="5" fillId="0" borderId="21" xfId="0" applyFont="1" applyBorder="1" applyAlignment="1">
      <alignment horizontal="center" vertical="center"/>
    </xf>
    <xf numFmtId="0" fontId="5" fillId="0" borderId="23" xfId="0" applyFont="1" applyBorder="1" applyAlignment="1">
      <alignment horizontal="center" vertical="center"/>
    </xf>
    <xf numFmtId="0" fontId="5" fillId="0" borderId="23" xfId="220" applyFont="1" applyFill="1" applyBorder="1" applyAlignment="1">
      <alignment horizontal="center" vertical="center" wrapText="1"/>
    </xf>
    <xf numFmtId="0" fontId="5" fillId="25" borderId="15" xfId="0" applyFont="1" applyFill="1" applyBorder="1" applyAlignment="1">
      <alignment horizontal="center" vertical="center" wrapText="1"/>
    </xf>
    <xf numFmtId="0" fontId="5" fillId="25" borderId="12" xfId="220" applyFont="1" applyFill="1" applyBorder="1" applyAlignment="1">
      <alignment horizontal="center" vertical="center" wrapText="1"/>
    </xf>
    <xf numFmtId="0" fontId="5" fillId="25" borderId="18" xfId="220" applyFont="1" applyFill="1" applyBorder="1" applyAlignment="1">
      <alignment horizontal="center" vertical="center" wrapText="1"/>
    </xf>
    <xf numFmtId="0" fontId="9" fillId="25" borderId="0" xfId="220" applyFont="1" applyFill="1" applyAlignment="1"/>
    <xf numFmtId="0" fontId="9" fillId="25" borderId="0" xfId="220" applyFont="1" applyFill="1" applyAlignment="1">
      <alignment horizontal="left" indent="5"/>
    </xf>
    <xf numFmtId="0" fontId="73" fillId="0" borderId="0" xfId="0" applyFont="1" applyAlignment="1">
      <alignment horizontal="left" indent="5"/>
    </xf>
    <xf numFmtId="0" fontId="5" fillId="25" borderId="0" xfId="220" applyFont="1" applyFill="1" applyBorder="1" applyAlignment="1">
      <alignment horizontal="center" vertical="center" wrapText="1"/>
    </xf>
    <xf numFmtId="0" fontId="73" fillId="25" borderId="8" xfId="0" applyFont="1" applyFill="1" applyBorder="1" applyAlignment="1">
      <alignment horizontal="center" vertical="center" wrapText="1"/>
    </xf>
    <xf numFmtId="0" fontId="73" fillId="25" borderId="0" xfId="0" applyFont="1" applyFill="1" applyAlignment="1">
      <alignment horizontal="center" vertical="center" wrapText="1"/>
    </xf>
    <xf numFmtId="0" fontId="73" fillId="25" borderId="31" xfId="0" applyFont="1" applyFill="1" applyBorder="1" applyAlignment="1">
      <alignment horizontal="center" vertical="center" wrapText="1"/>
    </xf>
    <xf numFmtId="0" fontId="73" fillId="25" borderId="39" xfId="0" applyFont="1" applyFill="1" applyBorder="1" applyAlignment="1">
      <alignment horizontal="center" vertical="center" wrapText="1"/>
    </xf>
    <xf numFmtId="0" fontId="5" fillId="25" borderId="11" xfId="0" applyFont="1" applyFill="1" applyBorder="1" applyAlignment="1">
      <alignment horizontal="center" vertical="center"/>
    </xf>
    <xf numFmtId="0" fontId="5" fillId="25" borderId="29" xfId="0" applyFont="1" applyFill="1" applyBorder="1" applyAlignment="1">
      <alignment horizontal="center" vertical="center"/>
    </xf>
    <xf numFmtId="0" fontId="5" fillId="25" borderId="31" xfId="0" applyFont="1" applyFill="1" applyBorder="1" applyAlignment="1">
      <alignment horizontal="center" vertical="center"/>
    </xf>
    <xf numFmtId="0" fontId="176" fillId="25" borderId="0" xfId="220" applyFont="1" applyFill="1" applyAlignment="1">
      <alignment horizontal="left" indent="5"/>
    </xf>
    <xf numFmtId="0" fontId="176" fillId="25" borderId="31" xfId="220" applyFont="1" applyFill="1" applyBorder="1" applyAlignment="1">
      <alignment horizontal="left" indent="5"/>
    </xf>
    <xf numFmtId="0" fontId="5" fillId="24" borderId="18" xfId="220" applyFont="1" applyFill="1" applyBorder="1" applyAlignment="1">
      <alignment horizontal="center" vertical="center" wrapText="1"/>
    </xf>
    <xf numFmtId="0" fontId="73" fillId="24" borderId="18" xfId="0" applyFont="1" applyFill="1" applyBorder="1" applyAlignment="1"/>
    <xf numFmtId="0" fontId="5" fillId="24" borderId="0" xfId="220" applyFont="1" applyFill="1" applyBorder="1" applyAlignment="1">
      <alignment horizontal="center" vertical="center" wrapText="1"/>
    </xf>
    <xf numFmtId="0" fontId="73" fillId="51" borderId="8" xfId="0" applyFont="1" applyFill="1" applyBorder="1" applyAlignment="1">
      <alignment horizontal="center" vertical="center" wrapText="1"/>
    </xf>
    <xf numFmtId="0" fontId="73" fillId="24" borderId="0" xfId="0" applyFont="1" applyFill="1" applyAlignment="1">
      <alignment horizontal="center" vertical="center" wrapText="1"/>
    </xf>
    <xf numFmtId="0" fontId="73" fillId="24" borderId="31" xfId="0" applyFont="1" applyFill="1" applyBorder="1" applyAlignment="1">
      <alignment horizontal="center" vertical="center" wrapText="1"/>
    </xf>
    <xf numFmtId="0" fontId="73" fillId="24" borderId="39" xfId="0" applyFont="1" applyFill="1" applyBorder="1" applyAlignment="1">
      <alignment horizontal="center" vertical="center" wrapText="1"/>
    </xf>
    <xf numFmtId="0" fontId="5" fillId="51" borderId="15" xfId="0" applyFont="1" applyFill="1" applyBorder="1" applyAlignment="1">
      <alignment horizontal="center" vertical="center" wrapText="1"/>
    </xf>
    <xf numFmtId="0" fontId="5" fillId="24" borderId="23" xfId="0" applyFont="1" applyFill="1" applyBorder="1" applyAlignment="1">
      <alignment horizontal="center" vertical="center" wrapText="1"/>
    </xf>
    <xf numFmtId="0" fontId="5" fillId="24" borderId="29" xfId="0" applyFont="1" applyFill="1" applyBorder="1" applyAlignment="1">
      <alignment horizontal="center" vertical="center" wrapText="1"/>
    </xf>
    <xf numFmtId="0" fontId="0" fillId="24" borderId="18" xfId="0" applyFill="1" applyBorder="1" applyAlignment="1"/>
    <xf numFmtId="0" fontId="5" fillId="51" borderId="19" xfId="0" applyFont="1" applyFill="1" applyBorder="1" applyAlignment="1">
      <alignment horizontal="center" vertical="center" wrapText="1"/>
    </xf>
    <xf numFmtId="0" fontId="5" fillId="51" borderId="21" xfId="0" applyFont="1" applyFill="1" applyBorder="1" applyAlignment="1">
      <alignment horizontal="center" vertical="center" wrapText="1"/>
    </xf>
    <xf numFmtId="0" fontId="5" fillId="24" borderId="14" xfId="0" applyFont="1" applyFill="1" applyBorder="1" applyAlignment="1">
      <alignment horizontal="center" vertical="center" wrapText="1"/>
    </xf>
    <xf numFmtId="0" fontId="9" fillId="24" borderId="0" xfId="220" applyFont="1" applyFill="1" applyAlignment="1"/>
    <xf numFmtId="0" fontId="9" fillId="24" borderId="0" xfId="220" applyFont="1" applyFill="1" applyAlignment="1">
      <alignment horizontal="left"/>
    </xf>
    <xf numFmtId="0" fontId="176" fillId="24" borderId="0" xfId="220" applyFont="1" applyFill="1" applyAlignment="1">
      <alignment horizontal="left"/>
    </xf>
    <xf numFmtId="0" fontId="176" fillId="24" borderId="31" xfId="220" applyFont="1" applyFill="1" applyBorder="1" applyAlignment="1">
      <alignment horizontal="left" indent="5"/>
    </xf>
    <xf numFmtId="0" fontId="176" fillId="24" borderId="0" xfId="220" applyFont="1" applyFill="1" applyBorder="1" applyAlignment="1">
      <alignment horizontal="left" indent="5"/>
    </xf>
    <xf numFmtId="0" fontId="36" fillId="0" borderId="0" xfId="220" applyFont="1" applyAlignment="1">
      <alignment horizontal="left" vertical="top" wrapText="1"/>
    </xf>
    <xf numFmtId="0" fontId="36" fillId="0" borderId="0" xfId="220" applyFont="1" applyAlignment="1">
      <alignment horizontal="left" vertical="top"/>
    </xf>
    <xf numFmtId="0" fontId="14" fillId="0" borderId="0" xfId="220" applyFont="1" applyAlignment="1">
      <alignment horizontal="left" vertical="center"/>
    </xf>
    <xf numFmtId="0" fontId="176" fillId="0" borderId="0" xfId="0" applyFont="1" applyBorder="1" applyAlignment="1">
      <alignment horizontal="left" vertical="center"/>
    </xf>
    <xf numFmtId="0" fontId="73" fillId="0" borderId="17" xfId="0" applyFont="1" applyBorder="1" applyAlignment="1">
      <alignment horizontal="center" vertical="center"/>
    </xf>
    <xf numFmtId="0" fontId="73" fillId="0" borderId="21" xfId="0" applyFont="1" applyBorder="1" applyAlignment="1">
      <alignment horizontal="center" vertical="center" wrapText="1"/>
    </xf>
    <xf numFmtId="0" fontId="73" fillId="0" borderId="14" xfId="0" applyFont="1" applyBorder="1" applyAlignment="1">
      <alignment horizontal="center" vertical="center" wrapText="1"/>
    </xf>
    <xf numFmtId="0" fontId="73" fillId="0" borderId="29" xfId="0" applyFont="1" applyBorder="1" applyAlignment="1">
      <alignment horizontal="center" vertical="center"/>
    </xf>
    <xf numFmtId="164" fontId="5" fillId="0" borderId="13" xfId="0" applyNumberFormat="1" applyFont="1" applyBorder="1" applyAlignment="1">
      <alignment horizontal="center" vertical="center" wrapText="1"/>
    </xf>
    <xf numFmtId="164" fontId="5" fillId="0" borderId="13" xfId="0" applyNumberFormat="1" applyFont="1" applyBorder="1" applyAlignment="1">
      <alignment horizontal="center" vertical="center"/>
    </xf>
    <xf numFmtId="0" fontId="5" fillId="0" borderId="19" xfId="220" applyFont="1" applyFill="1" applyBorder="1" applyAlignment="1">
      <alignment horizontal="center" vertical="center" wrapText="1"/>
    </xf>
    <xf numFmtId="0" fontId="73" fillId="0" borderId="14" xfId="0" applyFont="1" applyBorder="1" applyAlignment="1">
      <alignment horizontal="center" vertical="center"/>
    </xf>
    <xf numFmtId="0" fontId="5" fillId="0" borderId="13" xfId="220" applyFont="1" applyFill="1" applyBorder="1" applyAlignment="1">
      <alignment horizontal="center" vertical="center" wrapText="1"/>
    </xf>
    <xf numFmtId="0" fontId="73" fillId="0" borderId="13" xfId="0" applyFont="1" applyBorder="1" applyAlignment="1">
      <alignment horizontal="center" vertical="center"/>
    </xf>
    <xf numFmtId="0" fontId="5" fillId="0" borderId="13" xfId="220" applyFont="1" applyBorder="1" applyAlignment="1">
      <alignment horizontal="center" vertical="center" wrapText="1"/>
    </xf>
    <xf numFmtId="0" fontId="5" fillId="0" borderId="15" xfId="220" applyFont="1" applyBorder="1" applyAlignment="1">
      <alignment horizontal="center" vertical="center" wrapText="1"/>
    </xf>
    <xf numFmtId="0" fontId="5" fillId="0" borderId="23" xfId="220" applyFont="1" applyBorder="1" applyAlignment="1">
      <alignment horizontal="center" vertical="center" wrapText="1"/>
    </xf>
    <xf numFmtId="0" fontId="176" fillId="0" borderId="31" xfId="0" applyFont="1" applyBorder="1" applyAlignment="1">
      <alignment horizontal="left" vertical="center"/>
    </xf>
    <xf numFmtId="0" fontId="36" fillId="51" borderId="0" xfId="211" applyFont="1" applyFill="1" applyAlignment="1">
      <alignment horizontal="justify"/>
    </xf>
    <xf numFmtId="0" fontId="184" fillId="51" borderId="0" xfId="211" applyFont="1" applyFill="1" applyAlignment="1">
      <alignment horizontal="justify"/>
    </xf>
    <xf numFmtId="0" fontId="5" fillId="51" borderId="19" xfId="211" applyFont="1" applyFill="1" applyBorder="1" applyAlignment="1">
      <alignment horizontal="center" vertical="center" wrapText="1"/>
    </xf>
    <xf numFmtId="0" fontId="73" fillId="51" borderId="21" xfId="0" applyFont="1" applyFill="1" applyBorder="1" applyAlignment="1">
      <alignment horizontal="center" vertical="center" wrapText="1"/>
    </xf>
    <xf numFmtId="0" fontId="73" fillId="51" borderId="14" xfId="0" applyFont="1" applyFill="1" applyBorder="1" applyAlignment="1">
      <alignment horizontal="center" vertical="center" wrapText="1"/>
    </xf>
    <xf numFmtId="0" fontId="5" fillId="51" borderId="11" xfId="211" applyFont="1" applyFill="1" applyBorder="1" applyAlignment="1">
      <alignment horizontal="center" vertical="center" wrapText="1"/>
    </xf>
    <xf numFmtId="0" fontId="5" fillId="51" borderId="11" xfId="211" applyFont="1" applyFill="1" applyBorder="1" applyAlignment="1">
      <alignment horizontal="center" vertical="center"/>
    </xf>
    <xf numFmtId="0" fontId="5" fillId="51" borderId="0" xfId="211" applyFont="1" applyFill="1" applyBorder="1" applyAlignment="1">
      <alignment horizontal="center" vertical="center"/>
    </xf>
    <xf numFmtId="0" fontId="5" fillId="51" borderId="8" xfId="211" applyFont="1" applyFill="1" applyBorder="1" applyAlignment="1">
      <alignment horizontal="center" vertical="center"/>
    </xf>
    <xf numFmtId="0" fontId="5" fillId="51" borderId="31" xfId="211" applyFont="1" applyFill="1" applyBorder="1" applyAlignment="1">
      <alignment horizontal="center" vertical="center"/>
    </xf>
    <xf numFmtId="0" fontId="5" fillId="51" borderId="39" xfId="211" applyFont="1" applyFill="1" applyBorder="1" applyAlignment="1">
      <alignment horizontal="center" vertical="center"/>
    </xf>
    <xf numFmtId="0" fontId="5" fillId="51" borderId="12" xfId="211" applyFont="1" applyFill="1" applyBorder="1" applyAlignment="1">
      <alignment horizontal="center" vertical="center"/>
    </xf>
    <xf numFmtId="0" fontId="5" fillId="51" borderId="18" xfId="211" applyFont="1" applyFill="1" applyBorder="1" applyAlignment="1">
      <alignment horizontal="center" vertical="center"/>
    </xf>
    <xf numFmtId="0" fontId="5" fillId="51" borderId="21" xfId="211" applyFont="1" applyFill="1" applyBorder="1" applyAlignment="1">
      <alignment horizontal="center" vertical="center" wrapText="1"/>
    </xf>
    <xf numFmtId="0" fontId="5" fillId="51" borderId="14" xfId="211" applyFont="1" applyFill="1" applyBorder="1" applyAlignment="1">
      <alignment horizontal="center" vertical="center" wrapText="1"/>
    </xf>
    <xf numFmtId="0" fontId="5" fillId="51" borderId="23" xfId="211" applyFont="1" applyFill="1" applyBorder="1" applyAlignment="1">
      <alignment horizontal="center" vertical="center"/>
    </xf>
    <xf numFmtId="0" fontId="5" fillId="51" borderId="15" xfId="211" applyFont="1" applyFill="1" applyBorder="1" applyAlignment="1">
      <alignment horizontal="center" vertical="center" wrapText="1"/>
    </xf>
    <xf numFmtId="0" fontId="5" fillId="51" borderId="23" xfId="211" applyFont="1" applyFill="1" applyBorder="1" applyAlignment="1">
      <alignment horizontal="center" vertical="center" wrapText="1"/>
    </xf>
    <xf numFmtId="0" fontId="5" fillId="51" borderId="29" xfId="211" applyFont="1" applyFill="1" applyBorder="1" applyAlignment="1">
      <alignment horizontal="center" vertical="center" wrapText="1"/>
    </xf>
    <xf numFmtId="0" fontId="14" fillId="51" borderId="0" xfId="211" applyFont="1" applyFill="1" applyAlignment="1"/>
    <xf numFmtId="0" fontId="9" fillId="51" borderId="0" xfId="211" applyFont="1" applyFill="1" applyAlignment="1"/>
    <xf numFmtId="0" fontId="176" fillId="51" borderId="0" xfId="211" applyFont="1" applyFill="1" applyBorder="1" applyAlignment="1"/>
    <xf numFmtId="0" fontId="176" fillId="26" borderId="0" xfId="211" applyFont="1" applyFill="1" applyBorder="1" applyAlignment="1"/>
    <xf numFmtId="0" fontId="3" fillId="27" borderId="0" xfId="162" applyFill="1" applyAlignment="1" applyProtection="1">
      <alignment horizontal="left" vertical="center"/>
    </xf>
    <xf numFmtId="0" fontId="184" fillId="26" borderId="0" xfId="211" applyFont="1" applyFill="1" applyAlignment="1">
      <alignment horizontal="justify"/>
    </xf>
    <xf numFmtId="0" fontId="5" fillId="26" borderId="15" xfId="211" applyFont="1" applyFill="1" applyBorder="1" applyAlignment="1">
      <alignment horizontal="center" vertical="center" wrapText="1"/>
    </xf>
    <xf numFmtId="0" fontId="5" fillId="26" borderId="23" xfId="211" applyFont="1" applyFill="1" applyBorder="1" applyAlignment="1">
      <alignment horizontal="center" vertical="center" wrapText="1"/>
    </xf>
    <xf numFmtId="0" fontId="5" fillId="26" borderId="29" xfId="211" applyFont="1" applyFill="1" applyBorder="1" applyAlignment="1">
      <alignment horizontal="center" vertical="center" wrapText="1"/>
    </xf>
    <xf numFmtId="0" fontId="36" fillId="26" borderId="0" xfId="211" applyFont="1" applyFill="1" applyAlignment="1">
      <alignment horizontal="justify"/>
    </xf>
    <xf numFmtId="0" fontId="5" fillId="26" borderId="19" xfId="211" applyFont="1" applyFill="1" applyBorder="1" applyAlignment="1">
      <alignment horizontal="center" vertical="center" wrapText="1"/>
    </xf>
    <xf numFmtId="0" fontId="5" fillId="26" borderId="21" xfId="211" applyFont="1" applyFill="1" applyBorder="1" applyAlignment="1">
      <alignment horizontal="center" vertical="center" wrapText="1"/>
    </xf>
    <xf numFmtId="0" fontId="5" fillId="26" borderId="14" xfId="211" applyFont="1" applyFill="1" applyBorder="1" applyAlignment="1">
      <alignment horizontal="center" vertical="center" wrapText="1"/>
    </xf>
    <xf numFmtId="0" fontId="5" fillId="26" borderId="11" xfId="211" applyFont="1" applyFill="1" applyBorder="1" applyAlignment="1">
      <alignment horizontal="center" vertical="center" wrapText="1"/>
    </xf>
    <xf numFmtId="0" fontId="5" fillId="26" borderId="0" xfId="211" applyFont="1" applyFill="1" applyBorder="1" applyAlignment="1">
      <alignment horizontal="center" vertical="center" wrapText="1"/>
    </xf>
    <xf numFmtId="0" fontId="5" fillId="26" borderId="31" xfId="211" applyFont="1" applyFill="1" applyBorder="1" applyAlignment="1">
      <alignment horizontal="center" vertical="center" wrapText="1"/>
    </xf>
    <xf numFmtId="0" fontId="5" fillId="26" borderId="16" xfId="211" applyFont="1" applyFill="1" applyBorder="1" applyAlignment="1">
      <alignment horizontal="center" vertical="center"/>
    </xf>
    <xf numFmtId="0" fontId="5" fillId="26" borderId="0" xfId="211" applyFont="1" applyFill="1" applyBorder="1" applyAlignment="1">
      <alignment horizontal="center" vertical="center"/>
    </xf>
    <xf numFmtId="0" fontId="5" fillId="26" borderId="8" xfId="211" applyFont="1" applyFill="1" applyBorder="1" applyAlignment="1">
      <alignment horizontal="center" vertical="center"/>
    </xf>
    <xf numFmtId="0" fontId="5" fillId="26" borderId="31" xfId="211" applyFont="1" applyFill="1" applyBorder="1" applyAlignment="1">
      <alignment horizontal="center" vertical="center"/>
    </xf>
    <xf numFmtId="0" fontId="5" fillId="26" borderId="39" xfId="211" applyFont="1" applyFill="1" applyBorder="1" applyAlignment="1">
      <alignment horizontal="center" vertical="center"/>
    </xf>
    <xf numFmtId="0" fontId="171" fillId="51" borderId="0" xfId="0" applyFont="1" applyFill="1" applyBorder="1" applyAlignment="1">
      <alignment horizontal="left"/>
    </xf>
    <xf numFmtId="0" fontId="5" fillId="51" borderId="38" xfId="0" applyFont="1" applyFill="1" applyBorder="1" applyAlignment="1">
      <alignment horizontal="center" vertical="center"/>
    </xf>
    <xf numFmtId="0" fontId="73" fillId="51" borderId="60" xfId="0" applyFont="1" applyFill="1" applyBorder="1" applyAlignment="1">
      <alignment horizontal="center" vertical="center"/>
    </xf>
    <xf numFmtId="0" fontId="5" fillId="51" borderId="32" xfId="0" applyFont="1" applyFill="1" applyBorder="1" applyAlignment="1">
      <alignment horizontal="center" vertical="center" wrapText="1"/>
    </xf>
    <xf numFmtId="0" fontId="5" fillId="51" borderId="26" xfId="0" applyFont="1" applyFill="1" applyBorder="1" applyAlignment="1">
      <alignment horizontal="center" vertical="center"/>
    </xf>
    <xf numFmtId="0" fontId="5" fillId="51" borderId="34" xfId="0" applyFont="1" applyFill="1" applyBorder="1" applyAlignment="1">
      <alignment horizontal="center" vertical="center"/>
    </xf>
    <xf numFmtId="0" fontId="5" fillId="51" borderId="25" xfId="0" applyFont="1" applyFill="1" applyBorder="1" applyAlignment="1">
      <alignment horizontal="center" vertical="center" wrapText="1"/>
    </xf>
    <xf numFmtId="0" fontId="5" fillId="51" borderId="0" xfId="0" applyFont="1" applyFill="1" applyBorder="1" applyAlignment="1">
      <alignment horizontal="center" vertical="center"/>
    </xf>
    <xf numFmtId="0" fontId="5" fillId="51" borderId="20" xfId="0" applyFont="1" applyFill="1" applyBorder="1" applyAlignment="1">
      <alignment horizontal="center" vertical="center"/>
    </xf>
    <xf numFmtId="0" fontId="5" fillId="51" borderId="25" xfId="0" applyFont="1" applyFill="1" applyBorder="1" applyAlignment="1">
      <alignment horizontal="center" vertical="center"/>
    </xf>
    <xf numFmtId="0" fontId="5" fillId="51" borderId="57" xfId="0" applyFont="1" applyFill="1" applyBorder="1" applyAlignment="1">
      <alignment horizontal="center" vertical="center"/>
    </xf>
    <xf numFmtId="0" fontId="5" fillId="51" borderId="36" xfId="0" applyFont="1" applyFill="1" applyBorder="1" applyAlignment="1">
      <alignment horizontal="center" vertical="center"/>
    </xf>
    <xf numFmtId="0" fontId="5" fillId="51" borderId="40" xfId="0" applyFont="1" applyFill="1" applyBorder="1" applyAlignment="1">
      <alignment horizontal="center" vertical="center"/>
    </xf>
    <xf numFmtId="0" fontId="5" fillId="51" borderId="27" xfId="0" applyFont="1" applyFill="1" applyBorder="1" applyAlignment="1">
      <alignment horizontal="center" vertical="center" wrapText="1"/>
    </xf>
    <xf numFmtId="0" fontId="73" fillId="51" borderId="56" xfId="0" applyFont="1" applyFill="1" applyBorder="1" applyAlignment="1">
      <alignment horizontal="center" vertical="center" wrapText="1"/>
    </xf>
    <xf numFmtId="0" fontId="5" fillId="51" borderId="34" xfId="0" applyFont="1" applyFill="1" applyBorder="1" applyAlignment="1">
      <alignment horizontal="center" vertical="center" wrapText="1"/>
    </xf>
    <xf numFmtId="0" fontId="5" fillId="51" borderId="20" xfId="0" applyFont="1" applyFill="1" applyBorder="1" applyAlignment="1">
      <alignment horizontal="center" vertical="center" wrapText="1"/>
    </xf>
    <xf numFmtId="0" fontId="73" fillId="51" borderId="20" xfId="0" applyFont="1" applyFill="1" applyBorder="1" applyAlignment="1">
      <alignment horizontal="center" vertical="center"/>
    </xf>
    <xf numFmtId="0" fontId="73" fillId="51" borderId="40" xfId="0" applyFont="1" applyFill="1" applyBorder="1" applyAlignment="1">
      <alignment horizontal="center" vertical="center"/>
    </xf>
    <xf numFmtId="0" fontId="5" fillId="51" borderId="35" xfId="0" applyFont="1" applyFill="1" applyBorder="1" applyAlignment="1">
      <alignment horizontal="center" vertical="center" wrapText="1"/>
    </xf>
    <xf numFmtId="0" fontId="5" fillId="51" borderId="24" xfId="0" applyFont="1" applyFill="1" applyBorder="1" applyAlignment="1">
      <alignment horizontal="center" vertical="center" wrapText="1"/>
    </xf>
    <xf numFmtId="0" fontId="73" fillId="51" borderId="24" xfId="0" applyFont="1" applyFill="1" applyBorder="1" applyAlignment="1">
      <alignment horizontal="center" vertical="center"/>
    </xf>
    <xf numFmtId="0" fontId="73" fillId="51" borderId="33" xfId="0" applyFont="1" applyFill="1" applyBorder="1" applyAlignment="1">
      <alignment horizontal="center" vertical="center"/>
    </xf>
    <xf numFmtId="0" fontId="36" fillId="51" borderId="0" xfId="0" applyFont="1" applyFill="1" applyBorder="1" applyAlignment="1">
      <alignment horizontal="left"/>
    </xf>
    <xf numFmtId="0" fontId="73" fillId="51" borderId="25" xfId="0" applyFont="1" applyFill="1" applyBorder="1" applyAlignment="1">
      <alignment horizontal="center" vertical="center"/>
    </xf>
    <xf numFmtId="0" fontId="73" fillId="51" borderId="57" xfId="0" applyFont="1" applyFill="1" applyBorder="1" applyAlignment="1">
      <alignment horizontal="center" vertical="center"/>
    </xf>
    <xf numFmtId="0" fontId="73" fillId="51" borderId="34" xfId="0" applyFont="1" applyFill="1" applyBorder="1" applyAlignment="1">
      <alignment horizontal="center" vertical="center"/>
    </xf>
    <xf numFmtId="0" fontId="5" fillId="51" borderId="33" xfId="0" applyFont="1" applyFill="1" applyBorder="1" applyAlignment="1">
      <alignment horizontal="center" vertical="center" wrapText="1"/>
    </xf>
    <xf numFmtId="0" fontId="73" fillId="0" borderId="25" xfId="0" applyFont="1" applyBorder="1" applyAlignment="1">
      <alignment horizontal="center" vertical="center" wrapText="1"/>
    </xf>
    <xf numFmtId="0" fontId="73" fillId="0" borderId="57" xfId="0" applyFont="1" applyBorder="1" applyAlignment="1">
      <alignment horizontal="center" vertical="center" wrapText="1"/>
    </xf>
    <xf numFmtId="0" fontId="9" fillId="51" borderId="0" xfId="0" applyFont="1" applyFill="1" applyAlignment="1">
      <alignment horizontal="left" vertical="center"/>
    </xf>
    <xf numFmtId="0" fontId="73" fillId="51" borderId="0" xfId="0" applyFont="1" applyFill="1" applyAlignment="1">
      <alignment horizontal="left" vertical="center"/>
    </xf>
    <xf numFmtId="0" fontId="176" fillId="51" borderId="0" xfId="0" applyFont="1" applyFill="1" applyAlignment="1">
      <alignment horizontal="left" vertical="center"/>
    </xf>
    <xf numFmtId="0" fontId="173" fillId="51" borderId="0" xfId="0" applyFont="1" applyFill="1" applyAlignment="1"/>
    <xf numFmtId="0" fontId="5" fillId="51" borderId="26" xfId="0" applyFont="1" applyFill="1" applyBorder="1" applyAlignment="1">
      <alignment horizontal="center" vertical="center" wrapText="1"/>
    </xf>
    <xf numFmtId="0" fontId="5" fillId="51" borderId="0" xfId="0" applyFont="1" applyFill="1" applyBorder="1" applyAlignment="1">
      <alignment horizontal="center" vertical="center" wrapText="1"/>
    </xf>
    <xf numFmtId="0" fontId="5" fillId="51" borderId="36" xfId="0" applyFont="1" applyFill="1" applyBorder="1" applyAlignment="1">
      <alignment horizontal="center" vertical="center" wrapText="1"/>
    </xf>
    <xf numFmtId="0" fontId="5" fillId="51" borderId="40" xfId="0" applyFont="1" applyFill="1" applyBorder="1" applyAlignment="1">
      <alignment horizontal="center" vertical="center" wrapText="1"/>
    </xf>
    <xf numFmtId="0" fontId="173" fillId="0" borderId="0" xfId="0" applyFont="1" applyAlignment="1">
      <alignment horizontal="left" vertical="center"/>
    </xf>
    <xf numFmtId="0" fontId="9" fillId="0" borderId="0" xfId="0" applyFont="1" applyAlignment="1">
      <alignment horizontal="left" vertical="center"/>
    </xf>
    <xf numFmtId="0" fontId="37" fillId="0" borderId="0" xfId="0" applyFont="1" applyBorder="1" applyAlignment="1">
      <alignment horizontal="left"/>
    </xf>
    <xf numFmtId="0" fontId="171" fillId="0" borderId="0" xfId="0" applyFont="1" applyBorder="1" applyAlignment="1">
      <alignment horizontal="left"/>
    </xf>
    <xf numFmtId="0" fontId="5" fillId="0" borderId="50" xfId="0" applyFont="1" applyBorder="1" applyAlignment="1">
      <alignment horizontal="center" vertical="center" wrapText="1"/>
    </xf>
    <xf numFmtId="0" fontId="5" fillId="0" borderId="35" xfId="0" applyFont="1" applyBorder="1" applyAlignment="1">
      <alignment horizontal="center" vertical="center"/>
    </xf>
    <xf numFmtId="0" fontId="5" fillId="0" borderId="24" xfId="0" applyFont="1" applyBorder="1" applyAlignment="1">
      <alignment horizontal="center" vertical="center"/>
    </xf>
    <xf numFmtId="0" fontId="5" fillId="0" borderId="50" xfId="0" applyFont="1" applyBorder="1" applyAlignment="1">
      <alignment horizontal="center" vertical="center"/>
    </xf>
    <xf numFmtId="0" fontId="5" fillId="0" borderId="53" xfId="0" applyFont="1" applyBorder="1" applyAlignment="1">
      <alignment horizontal="center" vertical="center" wrapText="1"/>
    </xf>
    <xf numFmtId="0" fontId="73" fillId="0" borderId="24" xfId="0" applyFont="1" applyBorder="1" applyAlignment="1">
      <alignment horizontal="center" vertical="center" wrapText="1"/>
    </xf>
    <xf numFmtId="0" fontId="73" fillId="0" borderId="50" xfId="0" applyFont="1" applyBorder="1" applyAlignment="1">
      <alignment horizontal="center" vertical="center" wrapText="1"/>
    </xf>
    <xf numFmtId="0" fontId="5" fillId="0" borderId="19" xfId="0" applyFont="1" applyBorder="1" applyAlignment="1">
      <alignment horizontal="center" vertical="center"/>
    </xf>
    <xf numFmtId="0" fontId="14" fillId="0" borderId="0" xfId="0" applyFont="1" applyAlignment="1">
      <alignment vertical="center"/>
    </xf>
    <xf numFmtId="0" fontId="5" fillId="0" borderId="46" xfId="0" applyFont="1" applyBorder="1" applyAlignment="1">
      <alignment horizontal="center" vertical="center" wrapText="1"/>
    </xf>
    <xf numFmtId="0" fontId="5" fillId="0" borderId="61" xfId="0" applyFont="1" applyBorder="1" applyAlignment="1">
      <alignment horizontal="center" vertical="center" wrapText="1"/>
    </xf>
    <xf numFmtId="0" fontId="73" fillId="0" borderId="0" xfId="0" applyFont="1" applyAlignment="1">
      <alignment horizontal="left" vertical="center"/>
    </xf>
    <xf numFmtId="0" fontId="176" fillId="0" borderId="0" xfId="0" applyFont="1" applyAlignment="1">
      <alignment vertical="center"/>
    </xf>
    <xf numFmtId="0" fontId="5" fillId="0" borderId="15" xfId="0" applyFont="1" applyBorder="1" applyAlignment="1">
      <alignment horizontal="center" vertical="center"/>
    </xf>
    <xf numFmtId="0" fontId="5" fillId="0" borderId="29" xfId="0" applyFont="1" applyBorder="1" applyAlignment="1">
      <alignment horizontal="center" vertical="center"/>
    </xf>
    <xf numFmtId="0" fontId="36" fillId="0" borderId="0" xfId="0" applyFont="1" applyBorder="1" applyAlignment="1">
      <alignment horizontal="left"/>
    </xf>
    <xf numFmtId="0" fontId="5" fillId="0" borderId="12"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7" xfId="0" applyFont="1" applyBorder="1" applyAlignment="1">
      <alignment horizontal="center" vertical="center" wrapText="1"/>
    </xf>
    <xf numFmtId="0" fontId="70" fillId="0" borderId="0" xfId="0" applyFont="1" applyAlignment="1">
      <alignment wrapText="1"/>
    </xf>
    <xf numFmtId="0" fontId="5" fillId="0" borderId="15" xfId="0" applyFont="1" applyBorder="1" applyAlignment="1">
      <alignment horizontal="center"/>
    </xf>
    <xf numFmtId="0" fontId="5" fillId="0" borderId="11" xfId="0" applyFont="1" applyBorder="1" applyAlignment="1">
      <alignment horizontal="center"/>
    </xf>
    <xf numFmtId="0" fontId="170" fillId="0" borderId="29" xfId="0" applyFont="1" applyBorder="1" applyAlignment="1">
      <alignment horizontal="center" vertical="top"/>
    </xf>
    <xf numFmtId="0" fontId="187" fillId="0" borderId="31" xfId="0" applyFont="1" applyBorder="1" applyAlignment="1">
      <alignment horizontal="center" vertical="top"/>
    </xf>
    <xf numFmtId="0" fontId="5" fillId="0" borderId="62" xfId="0" applyFont="1" applyBorder="1" applyAlignment="1">
      <alignment horizontal="center" vertical="center" wrapText="1"/>
    </xf>
    <xf numFmtId="0" fontId="5" fillId="0" borderId="60"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63" xfId="0" applyFont="1" applyBorder="1" applyAlignment="1">
      <alignment horizontal="center" vertical="center"/>
    </xf>
    <xf numFmtId="0" fontId="5" fillId="0" borderId="18" xfId="0" applyFont="1" applyBorder="1" applyAlignment="1">
      <alignment horizontal="center" vertical="center"/>
    </xf>
    <xf numFmtId="0" fontId="5" fillId="0" borderId="28" xfId="0" applyFont="1" applyBorder="1" applyAlignment="1">
      <alignment horizontal="center" vertical="center" wrapText="1"/>
    </xf>
    <xf numFmtId="0" fontId="5" fillId="0" borderId="16" xfId="0" applyFont="1" applyBorder="1" applyAlignment="1">
      <alignment horizontal="center"/>
    </xf>
    <xf numFmtId="0" fontId="5" fillId="0" borderId="38" xfId="0" applyFont="1" applyBorder="1" applyAlignment="1">
      <alignment horizontal="center" vertical="center"/>
    </xf>
    <xf numFmtId="0" fontId="5" fillId="0" borderId="48" xfId="0" applyFont="1" applyBorder="1" applyAlignment="1">
      <alignment horizontal="center" vertical="center"/>
    </xf>
    <xf numFmtId="0" fontId="170" fillId="0" borderId="23" xfId="0" applyFont="1" applyBorder="1" applyAlignment="1">
      <alignment horizontal="center" vertical="top"/>
    </xf>
    <xf numFmtId="0" fontId="187" fillId="0" borderId="0" xfId="0" applyFont="1" applyBorder="1" applyAlignment="1">
      <alignment horizontal="center" vertical="top"/>
    </xf>
    <xf numFmtId="0" fontId="187" fillId="0" borderId="8" xfId="0" applyFont="1" applyBorder="1" applyAlignment="1">
      <alignment horizontal="center" vertical="top"/>
    </xf>
    <xf numFmtId="0" fontId="173" fillId="0" borderId="31" xfId="0" applyFont="1" applyBorder="1" applyAlignment="1">
      <alignment vertical="center"/>
    </xf>
    <xf numFmtId="0" fontId="36" fillId="0" borderId="0" xfId="220" applyFont="1" applyAlignment="1"/>
    <xf numFmtId="0" fontId="73" fillId="0" borderId="18" xfId="0" applyFont="1" applyBorder="1" applyAlignment="1">
      <alignment horizontal="center" vertical="center" wrapText="1"/>
    </xf>
    <xf numFmtId="0" fontId="73" fillId="0" borderId="17" xfId="0" applyFont="1" applyBorder="1" applyAlignment="1">
      <alignment horizontal="center" vertical="center" wrapText="1"/>
    </xf>
    <xf numFmtId="0" fontId="5" fillId="0" borderId="11" xfId="220" applyFont="1" applyBorder="1" applyAlignment="1">
      <alignment horizontal="center" vertical="center" wrapText="1"/>
    </xf>
    <xf numFmtId="0" fontId="73" fillId="0" borderId="0" xfId="0" applyFont="1" applyAlignment="1">
      <alignment horizontal="center" vertical="center" wrapText="1"/>
    </xf>
    <xf numFmtId="0" fontId="5" fillId="0" borderId="16" xfId="220" applyFont="1" applyBorder="1" applyAlignment="1">
      <alignment horizontal="center" vertical="center" wrapText="1"/>
    </xf>
    <xf numFmtId="0" fontId="73" fillId="0" borderId="39" xfId="0" applyFont="1" applyBorder="1" applyAlignment="1">
      <alignment horizontal="center" vertical="center"/>
    </xf>
    <xf numFmtId="0" fontId="40" fillId="0" borderId="15" xfId="220" applyFont="1" applyFill="1" applyBorder="1" applyAlignment="1">
      <alignment horizontal="center" vertical="center" wrapText="1"/>
    </xf>
    <xf numFmtId="0" fontId="35" fillId="24" borderId="0" xfId="216" applyFont="1" applyFill="1" applyBorder="1" applyAlignment="1">
      <alignment horizontal="left" vertical="top" wrapText="1"/>
    </xf>
    <xf numFmtId="0" fontId="180" fillId="24" borderId="0" xfId="216" applyFont="1" applyFill="1" applyAlignment="1">
      <alignment horizontal="left" vertical="center" wrapText="1"/>
    </xf>
    <xf numFmtId="0" fontId="176" fillId="0" borderId="31" xfId="220" applyFont="1" applyBorder="1" applyAlignment="1">
      <alignment vertical="center"/>
    </xf>
    <xf numFmtId="0" fontId="22" fillId="0" borderId="0" xfId="220" applyFont="1" applyAlignment="1">
      <alignment vertical="center"/>
    </xf>
    <xf numFmtId="0" fontId="176" fillId="0" borderId="31" xfId="220" applyFont="1" applyBorder="1" applyAlignment="1"/>
    <xf numFmtId="0" fontId="22" fillId="0" borderId="0" xfId="220" applyFont="1" applyAlignment="1"/>
    <xf numFmtId="0" fontId="5" fillId="0" borderId="47" xfId="0" applyFont="1" applyBorder="1" applyAlignment="1">
      <alignment horizontal="center" vertical="center" wrapText="1"/>
    </xf>
    <xf numFmtId="0" fontId="5" fillId="0" borderId="64" xfId="0" applyFont="1" applyBorder="1" applyAlignment="1">
      <alignment horizontal="center" vertical="center"/>
    </xf>
    <xf numFmtId="0" fontId="5" fillId="0" borderId="41" xfId="0" applyFont="1" applyBorder="1" applyAlignment="1">
      <alignment horizontal="center" vertical="center"/>
    </xf>
    <xf numFmtId="0" fontId="206" fillId="0" borderId="0" xfId="0" applyFont="1"/>
    <xf numFmtId="0" fontId="9" fillId="0" borderId="0" xfId="0" applyFont="1"/>
    <xf numFmtId="0" fontId="171" fillId="0" borderId="0" xfId="0" applyFont="1" applyAlignment="1">
      <alignment horizontal="left" wrapText="1"/>
    </xf>
    <xf numFmtId="0" fontId="36" fillId="0" borderId="0" xfId="0" applyFont="1" applyAlignment="1">
      <alignment horizontal="left"/>
    </xf>
    <xf numFmtId="0" fontId="5" fillId="0" borderId="65" xfId="0" applyFont="1" applyBorder="1" applyAlignment="1">
      <alignment horizontal="center" vertical="center" wrapText="1"/>
    </xf>
    <xf numFmtId="0" fontId="5" fillId="0" borderId="66" xfId="0" applyFont="1" applyBorder="1" applyAlignment="1">
      <alignment horizontal="center" vertical="center"/>
    </xf>
    <xf numFmtId="0" fontId="206" fillId="0" borderId="0" xfId="0" applyFont="1" applyAlignment="1">
      <alignment horizontal="left" vertical="center"/>
    </xf>
    <xf numFmtId="165" fontId="5" fillId="0" borderId="0" xfId="220" applyNumberFormat="1" applyFont="1" applyFill="1" applyBorder="1" applyAlignment="1">
      <alignment horizontal="center"/>
    </xf>
    <xf numFmtId="0" fontId="36" fillId="0" borderId="0" xfId="220" applyFont="1" applyBorder="1" applyAlignment="1"/>
    <xf numFmtId="0" fontId="5" fillId="0" borderId="11" xfId="220" applyFont="1" applyFill="1" applyBorder="1" applyAlignment="1">
      <alignment horizontal="center"/>
    </xf>
    <xf numFmtId="165" fontId="187" fillId="0" borderId="0" xfId="220" applyNumberFormat="1" applyFont="1" applyFill="1" applyBorder="1" applyAlignment="1">
      <alignment horizontal="center"/>
    </xf>
    <xf numFmtId="0" fontId="170" fillId="0" borderId="0" xfId="220" applyFont="1" applyFill="1" applyBorder="1" applyAlignment="1">
      <alignment horizontal="center"/>
    </xf>
    <xf numFmtId="0" fontId="14" fillId="0" borderId="0" xfId="220" applyFont="1"/>
    <xf numFmtId="0" fontId="9" fillId="0" borderId="0" xfId="220" applyFont="1"/>
    <xf numFmtId="0" fontId="5" fillId="0" borderId="29" xfId="220" applyFont="1" applyFill="1" applyBorder="1" applyAlignment="1">
      <alignment horizontal="center" vertical="center" wrapText="1"/>
    </xf>
    <xf numFmtId="0" fontId="175" fillId="0" borderId="0" xfId="220" applyFont="1"/>
    <xf numFmtId="0" fontId="191" fillId="0" borderId="0" xfId="220" applyFont="1" applyAlignment="1"/>
    <xf numFmtId="0" fontId="187" fillId="0" borderId="0" xfId="220" applyFont="1" applyFill="1" applyBorder="1" applyAlignment="1">
      <alignment horizontal="center"/>
    </xf>
    <xf numFmtId="0" fontId="191" fillId="0" borderId="0" xfId="220" applyFont="1"/>
    <xf numFmtId="0" fontId="5" fillId="0" borderId="0" xfId="220" applyFont="1" applyFill="1" applyBorder="1" applyAlignment="1">
      <alignment horizontal="center"/>
    </xf>
    <xf numFmtId="0" fontId="175" fillId="0" borderId="0" xfId="220" applyFont="1" applyAlignment="1"/>
    <xf numFmtId="0" fontId="36" fillId="0" borderId="0" xfId="220" applyFont="1" applyBorder="1"/>
    <xf numFmtId="0" fontId="175" fillId="0" borderId="31" xfId="220" applyFont="1" applyBorder="1" applyAlignment="1"/>
    <xf numFmtId="165" fontId="170" fillId="0" borderId="0" xfId="220" applyNumberFormat="1" applyFont="1" applyFill="1" applyBorder="1" applyAlignment="1">
      <alignment horizontal="center"/>
    </xf>
    <xf numFmtId="0" fontId="47" fillId="0" borderId="0" xfId="0" applyFont="1" applyAlignment="1">
      <alignment horizontal="left" vertical="center"/>
    </xf>
    <xf numFmtId="0" fontId="48" fillId="0" borderId="0" xfId="0" applyFont="1" applyAlignment="1">
      <alignment horizontal="left" vertical="center"/>
    </xf>
    <xf numFmtId="0" fontId="14" fillId="0" borderId="0" xfId="220" applyFont="1" applyAlignment="1"/>
    <xf numFmtId="0" fontId="207" fillId="0" borderId="0" xfId="0" applyFont="1"/>
    <xf numFmtId="0" fontId="36" fillId="0" borderId="0" xfId="220" applyFont="1" applyBorder="1" applyAlignment="1">
      <alignment horizontal="justify" wrapText="1"/>
    </xf>
    <xf numFmtId="0" fontId="73" fillId="0" borderId="0" xfId="0" applyFont="1" applyAlignment="1">
      <alignment horizontal="justify" wrapText="1"/>
    </xf>
    <xf numFmtId="0" fontId="171" fillId="0" borderId="0" xfId="220" applyFont="1" applyAlignment="1">
      <alignment horizontal="justify" wrapText="1"/>
    </xf>
    <xf numFmtId="0" fontId="175" fillId="0" borderId="0" xfId="220" applyFont="1" applyAlignment="1">
      <alignment vertical="center"/>
    </xf>
    <xf numFmtId="0" fontId="36" fillId="0" borderId="0" xfId="0" applyFont="1" applyAlignment="1">
      <alignment horizontal="justify" wrapText="1"/>
    </xf>
    <xf numFmtId="0" fontId="73" fillId="0" borderId="67" xfId="0" applyFont="1" applyBorder="1" applyAlignment="1">
      <alignment vertical="center"/>
    </xf>
    <xf numFmtId="0" fontId="73" fillId="0" borderId="20" xfId="0" applyFont="1" applyBorder="1" applyAlignment="1">
      <alignment vertical="center"/>
    </xf>
    <xf numFmtId="0" fontId="73" fillId="0" borderId="0" xfId="0" applyFont="1" applyBorder="1" applyAlignment="1">
      <alignment vertical="center"/>
    </xf>
    <xf numFmtId="0" fontId="73" fillId="0" borderId="31" xfId="0" applyFont="1" applyBorder="1" applyAlignment="1">
      <alignment vertical="center"/>
    </xf>
    <xf numFmtId="0" fontId="73" fillId="0" borderId="65" xfId="0" applyFont="1" applyBorder="1" applyAlignment="1">
      <alignment vertical="center"/>
    </xf>
    <xf numFmtId="0" fontId="5" fillId="0" borderId="68" xfId="0" applyFont="1" applyBorder="1" applyAlignment="1">
      <alignment horizontal="center" vertical="center"/>
    </xf>
    <xf numFmtId="0" fontId="5" fillId="0" borderId="55" xfId="0" applyFont="1" applyBorder="1" applyAlignment="1">
      <alignment horizontal="center" vertical="center"/>
    </xf>
    <xf numFmtId="0" fontId="36" fillId="0" borderId="0" xfId="0" applyFont="1" applyAlignment="1">
      <alignment horizontal="left" wrapText="1"/>
    </xf>
    <xf numFmtId="0" fontId="73" fillId="0" borderId="0" xfId="0" applyFont="1" applyAlignment="1">
      <alignment horizontal="left" wrapText="1"/>
    </xf>
    <xf numFmtId="0" fontId="73" fillId="0" borderId="16" xfId="0" applyFont="1" applyBorder="1" applyAlignment="1"/>
    <xf numFmtId="0" fontId="73" fillId="0" borderId="0" xfId="0" applyFont="1" applyBorder="1" applyAlignment="1"/>
    <xf numFmtId="0" fontId="73" fillId="0" borderId="8" xfId="0" applyFont="1" applyBorder="1" applyAlignment="1"/>
    <xf numFmtId="0" fontId="73" fillId="0" borderId="31" xfId="0" applyFont="1" applyBorder="1" applyAlignment="1"/>
    <xf numFmtId="0" fontId="73" fillId="0" borderId="39" xfId="0" applyFont="1" applyBorder="1" applyAlignment="1"/>
    <xf numFmtId="0" fontId="111" fillId="0" borderId="0" xfId="0" applyFont="1"/>
    <xf numFmtId="0" fontId="116" fillId="0" borderId="0" xfId="0" applyFont="1"/>
    <xf numFmtId="0" fontId="177" fillId="0" borderId="0" xfId="162" applyFont="1" applyAlignment="1" applyProtection="1"/>
    <xf numFmtId="0" fontId="194" fillId="0" borderId="0" xfId="162" applyFont="1" applyAlignment="1" applyProtection="1"/>
    <xf numFmtId="0" fontId="5" fillId="0" borderId="11" xfId="0" applyNumberFormat="1" applyFont="1" applyBorder="1" applyAlignment="1">
      <alignment horizontal="center" vertical="center" wrapText="1"/>
    </xf>
    <xf numFmtId="0" fontId="5" fillId="0" borderId="0" xfId="0" applyNumberFormat="1" applyFont="1" applyBorder="1" applyAlignment="1">
      <alignment horizontal="center" vertical="center" wrapText="1"/>
    </xf>
    <xf numFmtId="2" fontId="40" fillId="0" borderId="12" xfId="0" applyNumberFormat="1" applyFont="1" applyBorder="1" applyAlignment="1">
      <alignment horizontal="center" vertical="center" wrapText="1"/>
    </xf>
    <xf numFmtId="2" fontId="40" fillId="0" borderId="18" xfId="0" applyNumberFormat="1" applyFont="1" applyBorder="1" applyAlignment="1">
      <alignment horizontal="center" vertical="center" wrapText="1"/>
    </xf>
    <xf numFmtId="2" fontId="40" fillId="0" borderId="17" xfId="0" applyNumberFormat="1" applyFont="1" applyBorder="1" applyAlignment="1">
      <alignment horizontal="center" vertical="center" wrapText="1"/>
    </xf>
    <xf numFmtId="0" fontId="5" fillId="0" borderId="15" xfId="222" applyFont="1" applyBorder="1" applyAlignment="1">
      <alignment horizontal="center"/>
    </xf>
    <xf numFmtId="0" fontId="5" fillId="0" borderId="11" xfId="222" applyFont="1" applyBorder="1" applyAlignment="1">
      <alignment horizontal="center"/>
    </xf>
    <xf numFmtId="0" fontId="170" fillId="0" borderId="29" xfId="222" applyFont="1" applyBorder="1" applyAlignment="1">
      <alignment horizontal="center"/>
    </xf>
    <xf numFmtId="0" fontId="170" fillId="0" borderId="31" xfId="222" applyFont="1" applyBorder="1" applyAlignment="1">
      <alignment horizontal="center"/>
    </xf>
    <xf numFmtId="0" fontId="160" fillId="0" borderId="0" xfId="222" applyFont="1" applyAlignment="1">
      <alignment wrapText="1"/>
    </xf>
    <xf numFmtId="0" fontId="152" fillId="0" borderId="0" xfId="0" applyFont="1" applyAlignment="1">
      <alignment wrapText="1"/>
    </xf>
    <xf numFmtId="0" fontId="5" fillId="0" borderId="15" xfId="222" applyFont="1" applyBorder="1" applyAlignment="1">
      <alignment horizontal="center" vertical="center" wrapText="1"/>
    </xf>
    <xf numFmtId="0" fontId="73" fillId="0" borderId="11" xfId="0" applyFont="1" applyBorder="1" applyAlignment="1">
      <alignment horizontal="center" vertical="center" wrapText="1"/>
    </xf>
    <xf numFmtId="0" fontId="73" fillId="0" borderId="23" xfId="0" applyFont="1" applyBorder="1" applyAlignment="1">
      <alignment horizontal="center" vertical="center" wrapText="1"/>
    </xf>
    <xf numFmtId="0" fontId="73" fillId="0" borderId="29" xfId="0" applyFont="1" applyBorder="1" applyAlignment="1">
      <alignment horizontal="center" vertical="center" wrapText="1"/>
    </xf>
    <xf numFmtId="0" fontId="172" fillId="0" borderId="0" xfId="0" applyFont="1" applyAlignment="1">
      <alignment wrapText="1"/>
    </xf>
    <xf numFmtId="0" fontId="170" fillId="0" borderId="31" xfId="0" applyFont="1" applyBorder="1" applyAlignment="1">
      <alignment horizontal="center" vertical="center"/>
    </xf>
    <xf numFmtId="0" fontId="5" fillId="0" borderId="11" xfId="0" applyFont="1" applyBorder="1" applyAlignment="1">
      <alignment horizontal="center" vertical="center"/>
    </xf>
    <xf numFmtId="0" fontId="5" fillId="0" borderId="0" xfId="0" applyFont="1" applyBorder="1" applyAlignment="1">
      <alignment horizontal="center" vertical="center"/>
    </xf>
    <xf numFmtId="0" fontId="5" fillId="0" borderId="31" xfId="0" applyFont="1" applyBorder="1" applyAlignment="1">
      <alignment horizontal="center" vertical="center"/>
    </xf>
    <xf numFmtId="0" fontId="176" fillId="0" borderId="31" xfId="222" applyFont="1" applyBorder="1" applyAlignment="1">
      <alignment vertical="center"/>
    </xf>
    <xf numFmtId="0" fontId="171" fillId="0" borderId="0" xfId="0" applyFont="1" applyAlignment="1">
      <alignment vertical="top" wrapText="1"/>
    </xf>
    <xf numFmtId="0" fontId="173" fillId="0" borderId="0" xfId="0" applyFont="1" applyAlignment="1">
      <alignment vertical="top" wrapText="1"/>
    </xf>
    <xf numFmtId="0" fontId="156" fillId="0" borderId="0" xfId="0" applyFont="1" applyAlignment="1">
      <alignment horizontal="left" wrapText="1"/>
    </xf>
    <xf numFmtId="0" fontId="5" fillId="0" borderId="17" xfId="220" applyFont="1" applyFill="1" applyBorder="1" applyAlignment="1">
      <alignment horizontal="center" vertical="center" wrapText="1"/>
    </xf>
    <xf numFmtId="0" fontId="175" fillId="0" borderId="31" xfId="220" applyFont="1" applyBorder="1" applyAlignment="1">
      <alignment horizontal="left"/>
    </xf>
    <xf numFmtId="0" fontId="171" fillId="0" borderId="0" xfId="220" applyFont="1" applyAlignment="1"/>
    <xf numFmtId="0" fontId="26" fillId="0" borderId="0" xfId="0" applyFont="1" applyAlignment="1"/>
    <xf numFmtId="0" fontId="5" fillId="0" borderId="16" xfId="0" applyFont="1" applyBorder="1"/>
    <xf numFmtId="0" fontId="5" fillId="0" borderId="0" xfId="0" applyFont="1"/>
    <xf numFmtId="0" fontId="5" fillId="0" borderId="8" xfId="0" applyFont="1" applyBorder="1"/>
    <xf numFmtId="0" fontId="5" fillId="0" borderId="31" xfId="0" applyFont="1" applyBorder="1"/>
    <xf numFmtId="0" fontId="5" fillId="0" borderId="39" xfId="0" applyFont="1" applyBorder="1"/>
    <xf numFmtId="0" fontId="171" fillId="0" borderId="0" xfId="0" applyFont="1" applyAlignment="1"/>
    <xf numFmtId="0" fontId="36" fillId="0" borderId="0" xfId="0" applyFont="1" applyBorder="1" applyAlignment="1"/>
    <xf numFmtId="0" fontId="73" fillId="0" borderId="11" xfId="0" applyFont="1" applyBorder="1" applyAlignment="1">
      <alignment horizontal="center" vertical="center"/>
    </xf>
    <xf numFmtId="0" fontId="35" fillId="0" borderId="0" xfId="220" applyFont="1" applyAlignment="1">
      <alignment horizontal="left" vertical="center"/>
    </xf>
    <xf numFmtId="0" fontId="180" fillId="0" borderId="0" xfId="220" applyFont="1" applyAlignment="1">
      <alignment horizontal="left" vertical="center"/>
    </xf>
    <xf numFmtId="0" fontId="175" fillId="0" borderId="0" xfId="220" applyFont="1" applyAlignment="1">
      <alignment horizontal="left" vertical="center"/>
    </xf>
    <xf numFmtId="0" fontId="5" fillId="0" borderId="12" xfId="220" applyFont="1" applyFill="1" applyBorder="1" applyAlignment="1">
      <alignment horizontal="center" vertical="top" wrapText="1"/>
    </xf>
    <xf numFmtId="0" fontId="5" fillId="0" borderId="18" xfId="220" applyFont="1" applyFill="1" applyBorder="1" applyAlignment="1">
      <alignment horizontal="center" vertical="top" wrapText="1"/>
    </xf>
    <xf numFmtId="0" fontId="73" fillId="0" borderId="21" xfId="0" applyFont="1" applyBorder="1"/>
    <xf numFmtId="0" fontId="73" fillId="0" borderId="14" xfId="0" applyFont="1" applyBorder="1"/>
    <xf numFmtId="0" fontId="5" fillId="0" borderId="58" xfId="0" applyFont="1" applyBorder="1" applyAlignment="1">
      <alignment horizontal="center" vertical="center" wrapText="1"/>
    </xf>
    <xf numFmtId="0" fontId="5" fillId="0" borderId="59" xfId="0" applyFont="1" applyBorder="1" applyAlignment="1">
      <alignment horizontal="center" vertical="center" wrapText="1"/>
    </xf>
    <xf numFmtId="0" fontId="5" fillId="0" borderId="26" xfId="0" applyFont="1" applyBorder="1" applyAlignment="1">
      <alignment horizontal="center"/>
    </xf>
    <xf numFmtId="0" fontId="170" fillId="0" borderId="0" xfId="0" applyFont="1" applyBorder="1" applyAlignment="1">
      <alignment horizontal="center" vertical="top"/>
    </xf>
    <xf numFmtId="0" fontId="35" fillId="0" borderId="0" xfId="0" applyNumberFormat="1" applyFont="1" applyAlignment="1">
      <alignment horizontal="left" vertical="center"/>
    </xf>
    <xf numFmtId="0" fontId="180" fillId="0" borderId="0" xfId="0" applyNumberFormat="1" applyFont="1" applyAlignment="1">
      <alignment horizontal="left" vertical="center"/>
    </xf>
    <xf numFmtId="0" fontId="5" fillId="0" borderId="69" xfId="0" applyFont="1" applyBorder="1" applyAlignment="1">
      <alignment horizontal="center" vertical="center" wrapText="1"/>
    </xf>
    <xf numFmtId="0" fontId="40" fillId="0" borderId="26" xfId="0" applyFont="1" applyBorder="1" applyAlignment="1">
      <alignment horizontal="center" vertical="center" wrapText="1"/>
    </xf>
    <xf numFmtId="0" fontId="171" fillId="0" borderId="0" xfId="0" applyFont="1" applyBorder="1" applyAlignment="1">
      <alignment horizontal="justify" wrapText="1"/>
    </xf>
    <xf numFmtId="0" fontId="171" fillId="0" borderId="0" xfId="0" applyFont="1" applyBorder="1" applyAlignment="1">
      <alignment horizontal="justify"/>
    </xf>
    <xf numFmtId="0" fontId="156" fillId="0" borderId="0" xfId="220" applyFont="1" applyAlignment="1"/>
    <xf numFmtId="0" fontId="156" fillId="0" borderId="0" xfId="220" applyFont="1" applyAlignment="1">
      <alignment wrapText="1"/>
    </xf>
    <xf numFmtId="0" fontId="14" fillId="0" borderId="0" xfId="220" applyFont="1" applyAlignment="1">
      <alignment horizontal="left"/>
    </xf>
    <xf numFmtId="0" fontId="73" fillId="0" borderId="29" xfId="0" applyFont="1" applyBorder="1" applyAlignment="1"/>
    <xf numFmtId="0" fontId="36" fillId="0" borderId="0" xfId="0" applyFont="1" applyBorder="1" applyAlignment="1">
      <alignment horizontal="left" wrapText="1"/>
    </xf>
    <xf numFmtId="0" fontId="5" fillId="0" borderId="23" xfId="220" applyFont="1" applyFill="1" applyBorder="1" applyAlignment="1"/>
    <xf numFmtId="0" fontId="5" fillId="0" borderId="29" xfId="220" applyFont="1" applyFill="1" applyBorder="1" applyAlignment="1"/>
    <xf numFmtId="0" fontId="171" fillId="0" borderId="0" xfId="0" applyFont="1" applyFill="1" applyAlignment="1">
      <alignment horizontal="left" vertical="center"/>
    </xf>
    <xf numFmtId="0" fontId="37" fillId="0" borderId="0" xfId="0" applyFont="1" applyFill="1" applyAlignment="1">
      <alignment horizontal="left" vertical="center"/>
    </xf>
    <xf numFmtId="0" fontId="36" fillId="0" borderId="0" xfId="0" applyFont="1" applyFill="1" applyAlignment="1">
      <alignment vertical="center"/>
    </xf>
    <xf numFmtId="0" fontId="73" fillId="0" borderId="21" xfId="0" applyFont="1" applyBorder="1" applyAlignment="1"/>
    <xf numFmtId="0" fontId="73" fillId="0" borderId="14" xfId="0" applyFont="1" applyBorder="1" applyAlignment="1"/>
    <xf numFmtId="0" fontId="5" fillId="0" borderId="19" xfId="220" applyFont="1" applyBorder="1" applyAlignment="1">
      <alignment horizontal="center" vertical="center" wrapText="1"/>
    </xf>
    <xf numFmtId="0" fontId="73" fillId="0" borderId="23" xfId="0" applyFont="1" applyBorder="1" applyAlignment="1">
      <alignment vertical="center"/>
    </xf>
    <xf numFmtId="0" fontId="73" fillId="0" borderId="29" xfId="0" applyFont="1" applyBorder="1" applyAlignment="1">
      <alignment vertical="center"/>
    </xf>
    <xf numFmtId="0" fontId="73" fillId="0" borderId="12" xfId="0" applyFont="1" applyBorder="1" applyAlignment="1">
      <alignment wrapText="1"/>
    </xf>
    <xf numFmtId="0" fontId="73" fillId="0" borderId="29" xfId="0" applyFont="1" applyBorder="1" applyAlignment="1">
      <alignment wrapText="1"/>
    </xf>
    <xf numFmtId="0" fontId="191" fillId="0" borderId="31" xfId="220" applyFont="1" applyBorder="1" applyAlignment="1"/>
    <xf numFmtId="0" fontId="173" fillId="0" borderId="31" xfId="0" applyFont="1" applyBorder="1" applyAlignment="1"/>
    <xf numFmtId="0" fontId="204" fillId="0" borderId="0" xfId="220" applyFont="1" applyAlignment="1">
      <alignment vertical="center"/>
    </xf>
    <xf numFmtId="0" fontId="180" fillId="0" borderId="0" xfId="220" applyFont="1" applyAlignment="1">
      <alignment vertical="center"/>
    </xf>
    <xf numFmtId="0" fontId="208" fillId="0" borderId="0" xfId="162" applyFont="1" applyAlignment="1" applyProtection="1">
      <alignment horizontal="left" vertical="center"/>
    </xf>
    <xf numFmtId="0" fontId="194" fillId="0" borderId="0" xfId="162" applyFont="1" applyAlignment="1" applyProtection="1">
      <alignment horizontal="left" vertical="center"/>
    </xf>
    <xf numFmtId="0" fontId="191" fillId="0" borderId="0" xfId="220" applyFont="1" applyAlignment="1">
      <alignment vertical="center"/>
    </xf>
    <xf numFmtId="0" fontId="3" fillId="0" borderId="0" xfId="162" applyAlignment="1" applyProtection="1"/>
    <xf numFmtId="0" fontId="177" fillId="0" borderId="0" xfId="162" applyFont="1" applyBorder="1" applyAlignment="1" applyProtection="1">
      <alignment horizontal="left" vertical="center"/>
    </xf>
    <xf numFmtId="0" fontId="177" fillId="0" borderId="0" xfId="162" applyFont="1" applyBorder="1" applyAlignment="1" applyProtection="1"/>
    <xf numFmtId="0" fontId="3" fillId="0" borderId="0" xfId="162" applyAlignment="1" applyProtection="1">
      <alignment horizontal="center" vertical="center"/>
    </xf>
    <xf numFmtId="0" fontId="0" fillId="0" borderId="0" xfId="0" applyAlignment="1">
      <alignment horizontal="center"/>
    </xf>
    <xf numFmtId="0" fontId="177" fillId="0" borderId="31" xfId="162" applyFont="1" applyBorder="1" applyAlignment="1" applyProtection="1">
      <alignment horizontal="center" vertical="center"/>
    </xf>
    <xf numFmtId="0" fontId="173" fillId="0" borderId="31" xfId="0" applyFont="1" applyBorder="1" applyAlignment="1">
      <alignment horizontal="center"/>
    </xf>
    <xf numFmtId="0" fontId="36" fillId="0" borderId="0" xfId="220" applyNumberFormat="1" applyFont="1" applyBorder="1" applyAlignment="1">
      <alignment horizontal="left" wrapText="1"/>
    </xf>
    <xf numFmtId="0" fontId="171" fillId="0" borderId="0" xfId="220" applyFont="1" applyAlignment="1">
      <alignment horizontal="left" wrapText="1"/>
    </xf>
    <xf numFmtId="0" fontId="171" fillId="0" borderId="0" xfId="220" applyFont="1" applyAlignment="1">
      <alignment wrapText="1"/>
    </xf>
    <xf numFmtId="0" fontId="5" fillId="51" borderId="19" xfId="220" applyFont="1" applyFill="1" applyBorder="1" applyAlignment="1">
      <alignment horizontal="center" vertical="center" wrapText="1"/>
    </xf>
    <xf numFmtId="0" fontId="73" fillId="51" borderId="21" xfId="0" applyFont="1" applyFill="1" applyBorder="1" applyAlignment="1">
      <alignment horizontal="center" vertical="center"/>
    </xf>
    <xf numFmtId="0" fontId="73" fillId="51" borderId="14" xfId="0" applyFont="1" applyFill="1" applyBorder="1" applyAlignment="1">
      <alignment horizontal="center" vertical="center"/>
    </xf>
    <xf numFmtId="0" fontId="36" fillId="51" borderId="0" xfId="0" applyFont="1" applyFill="1" applyAlignment="1"/>
    <xf numFmtId="0" fontId="3" fillId="51" borderId="0" xfId="162" applyFont="1" applyFill="1" applyAlignment="1" applyProtection="1">
      <alignment horizontal="left" vertical="center"/>
    </xf>
    <xf numFmtId="0" fontId="3" fillId="51" borderId="0" xfId="162" applyFont="1" applyFill="1" applyAlignment="1" applyProtection="1"/>
    <xf numFmtId="0" fontId="177" fillId="51" borderId="31" xfId="162" applyFont="1" applyFill="1" applyBorder="1" applyAlignment="1" applyProtection="1">
      <alignment horizontal="left" vertical="center"/>
    </xf>
    <xf numFmtId="0" fontId="178" fillId="51" borderId="31" xfId="0" applyFont="1" applyFill="1" applyBorder="1" applyAlignment="1"/>
    <xf numFmtId="0" fontId="5" fillId="51" borderId="21" xfId="0" applyFont="1" applyFill="1" applyBorder="1" applyAlignment="1">
      <alignment horizontal="center" vertical="center"/>
    </xf>
    <xf numFmtId="0" fontId="5" fillId="51" borderId="23" xfId="0" applyFont="1" applyFill="1" applyBorder="1" applyAlignment="1">
      <alignment horizontal="center" vertical="center" wrapText="1"/>
    </xf>
    <xf numFmtId="0" fontId="73" fillId="51" borderId="29" xfId="0" applyFont="1" applyFill="1" applyBorder="1" applyAlignment="1">
      <alignment horizontal="center" vertical="center" wrapText="1"/>
    </xf>
    <xf numFmtId="0" fontId="5" fillId="51" borderId="12" xfId="220" applyFont="1" applyFill="1" applyBorder="1" applyAlignment="1">
      <alignment horizontal="center" vertical="center" wrapText="1"/>
    </xf>
    <xf numFmtId="0" fontId="73" fillId="51" borderId="17" xfId="0" applyFont="1" applyFill="1" applyBorder="1" applyAlignment="1">
      <alignment wrapText="1"/>
    </xf>
    <xf numFmtId="0" fontId="5" fillId="51" borderId="21" xfId="220" applyFont="1" applyFill="1" applyBorder="1" applyAlignment="1">
      <alignment horizontal="center" vertical="center" wrapText="1"/>
    </xf>
    <xf numFmtId="0" fontId="5" fillId="51" borderId="11" xfId="220" applyFont="1" applyFill="1" applyBorder="1" applyAlignment="1">
      <alignment horizontal="center" vertical="center" wrapText="1"/>
    </xf>
    <xf numFmtId="0" fontId="5" fillId="51" borderId="16" xfId="220" applyFont="1" applyFill="1" applyBorder="1" applyAlignment="1">
      <alignment horizontal="center" vertical="center" wrapText="1"/>
    </xf>
    <xf numFmtId="0" fontId="5" fillId="51" borderId="0" xfId="220" applyFont="1" applyFill="1" applyBorder="1" applyAlignment="1">
      <alignment horizontal="center" vertical="center" wrapText="1"/>
    </xf>
    <xf numFmtId="0" fontId="5" fillId="51" borderId="8" xfId="220" applyFont="1" applyFill="1" applyBorder="1" applyAlignment="1">
      <alignment horizontal="center" vertical="center" wrapText="1"/>
    </xf>
    <xf numFmtId="0" fontId="73" fillId="51" borderId="31" xfId="0" applyFont="1" applyFill="1" applyBorder="1" applyAlignment="1">
      <alignment horizontal="center" vertical="center" wrapText="1"/>
    </xf>
    <xf numFmtId="0" fontId="73" fillId="51" borderId="39" xfId="0" applyFont="1" applyFill="1" applyBorder="1" applyAlignment="1">
      <alignment horizontal="center" vertical="center" wrapText="1"/>
    </xf>
    <xf numFmtId="0" fontId="37" fillId="0" borderId="0" xfId="0" applyFont="1" applyBorder="1" applyAlignment="1">
      <alignment horizontal="left" wrapText="1"/>
    </xf>
    <xf numFmtId="164" fontId="209" fillId="0" borderId="0" xfId="0" applyNumberFormat="1" applyFont="1" applyBorder="1" applyAlignment="1">
      <alignment horizontal="justify" wrapText="1"/>
    </xf>
    <xf numFmtId="0" fontId="36" fillId="0" borderId="11" xfId="220" applyFont="1" applyFill="1" applyBorder="1" applyAlignment="1">
      <alignment horizontal="center" vertical="center" wrapText="1"/>
    </xf>
    <xf numFmtId="0" fontId="36" fillId="0" borderId="31" xfId="220" applyFont="1" applyFill="1" applyBorder="1" applyAlignment="1">
      <alignment horizontal="center" vertical="center" wrapText="1"/>
    </xf>
    <xf numFmtId="0" fontId="36" fillId="0" borderId="12" xfId="220" applyFont="1" applyFill="1" applyBorder="1" applyAlignment="1">
      <alignment horizontal="center" vertical="center" wrapText="1"/>
    </xf>
    <xf numFmtId="0" fontId="36" fillId="0" borderId="18" xfId="220" applyFont="1" applyFill="1" applyBorder="1" applyAlignment="1">
      <alignment horizontal="center" vertical="center" wrapText="1"/>
    </xf>
    <xf numFmtId="0" fontId="36" fillId="0" borderId="16" xfId="220" applyFont="1" applyFill="1" applyBorder="1" applyAlignment="1">
      <alignment horizontal="center" vertical="center" wrapText="1"/>
    </xf>
    <xf numFmtId="0" fontId="36" fillId="0" borderId="0" xfId="220" applyFont="1" applyFill="1" applyBorder="1" applyAlignment="1">
      <alignment horizontal="center" vertical="center" wrapText="1"/>
    </xf>
    <xf numFmtId="0" fontId="36" fillId="0" borderId="8" xfId="220" applyFont="1" applyFill="1" applyBorder="1" applyAlignment="1">
      <alignment horizontal="center" vertical="center" wrapText="1"/>
    </xf>
    <xf numFmtId="164" fontId="36" fillId="0" borderId="0" xfId="0" applyNumberFormat="1" applyFont="1" applyBorder="1" applyAlignment="1">
      <alignment horizontal="justify" wrapText="1"/>
    </xf>
    <xf numFmtId="0" fontId="35" fillId="0" borderId="0" xfId="220" applyFont="1"/>
    <xf numFmtId="0" fontId="180" fillId="0" borderId="0" xfId="220" applyFont="1"/>
    <xf numFmtId="0" fontId="70" fillId="0" borderId="0" xfId="0" applyFont="1" applyAlignment="1">
      <alignment horizontal="justify" wrapText="1"/>
    </xf>
    <xf numFmtId="0" fontId="36" fillId="0" borderId="36" xfId="220" applyFont="1" applyFill="1" applyBorder="1" applyAlignment="1">
      <alignment horizontal="center" vertical="center" wrapText="1"/>
    </xf>
    <xf numFmtId="0" fontId="36" fillId="0" borderId="44" xfId="220" applyFont="1" applyFill="1" applyBorder="1" applyAlignment="1">
      <alignment horizontal="center" vertical="center" wrapText="1"/>
    </xf>
    <xf numFmtId="164" fontId="171" fillId="0" borderId="0" xfId="0" applyNumberFormat="1" applyFont="1" applyBorder="1" applyAlignment="1">
      <alignment horizontal="justify" wrapText="1"/>
    </xf>
    <xf numFmtId="0" fontId="36" fillId="0" borderId="0" xfId="220" applyFont="1" applyFill="1" applyBorder="1" applyAlignment="1">
      <alignment horizontal="left" wrapText="1"/>
    </xf>
    <xf numFmtId="0" fontId="73" fillId="0" borderId="0" xfId="0" applyFont="1" applyAlignment="1">
      <alignment wrapText="1"/>
    </xf>
    <xf numFmtId="0" fontId="171" fillId="0" borderId="0" xfId="220" applyFont="1" applyFill="1" applyBorder="1" applyAlignment="1">
      <alignment horizontal="left" wrapText="1"/>
    </xf>
    <xf numFmtId="0" fontId="173" fillId="0" borderId="0" xfId="0" applyFont="1" applyAlignment="1">
      <alignment wrapText="1"/>
    </xf>
    <xf numFmtId="0" fontId="35" fillId="0" borderId="0" xfId="220" applyFont="1" applyAlignment="1">
      <alignment vertical="center"/>
    </xf>
    <xf numFmtId="0" fontId="22" fillId="0" borderId="16" xfId="220" applyFont="1" applyFill="1" applyBorder="1" applyAlignment="1">
      <alignment horizontal="center" vertical="center" wrapText="1"/>
    </xf>
    <xf numFmtId="0" fontId="22" fillId="0" borderId="0" xfId="220" applyFont="1" applyFill="1" applyBorder="1" applyAlignment="1">
      <alignment horizontal="center" vertical="center" wrapText="1"/>
    </xf>
    <xf numFmtId="0" fontId="22" fillId="0" borderId="8" xfId="220" applyFont="1" applyFill="1" applyBorder="1" applyAlignment="1">
      <alignment horizontal="center" vertical="center" wrapText="1"/>
    </xf>
    <xf numFmtId="0" fontId="14" fillId="0" borderId="0" xfId="220" applyFont="1" applyAlignment="1">
      <alignment vertical="center"/>
    </xf>
    <xf numFmtId="0" fontId="191" fillId="0" borderId="31" xfId="220" applyFont="1" applyBorder="1" applyAlignment="1">
      <alignment vertical="center"/>
    </xf>
    <xf numFmtId="0" fontId="194" fillId="0" borderId="31" xfId="162" applyFont="1" applyBorder="1" applyAlignment="1" applyProtection="1">
      <alignment horizontal="left" vertical="center"/>
    </xf>
    <xf numFmtId="0" fontId="9" fillId="0" borderId="16" xfId="220" applyFont="1" applyFill="1" applyBorder="1" applyAlignment="1">
      <alignment horizontal="center" vertical="center" wrapText="1"/>
    </xf>
    <xf numFmtId="0" fontId="9" fillId="0" borderId="0" xfId="220" applyFont="1" applyFill="1" applyBorder="1" applyAlignment="1">
      <alignment horizontal="center" vertical="center" wrapText="1"/>
    </xf>
    <xf numFmtId="0" fontId="9" fillId="0" borderId="8" xfId="220" applyFont="1" applyFill="1" applyBorder="1" applyAlignment="1">
      <alignment horizontal="center" vertical="center" wrapText="1"/>
    </xf>
    <xf numFmtId="0" fontId="5" fillId="51" borderId="15" xfId="0" applyFont="1" applyFill="1" applyBorder="1" applyAlignment="1">
      <alignment horizontal="center" vertical="center"/>
    </xf>
    <xf numFmtId="0" fontId="73" fillId="51" borderId="11" xfId="0" applyFont="1" applyFill="1" applyBorder="1" applyAlignment="1">
      <alignment horizontal="center"/>
    </xf>
    <xf numFmtId="0" fontId="73" fillId="51" borderId="29" xfId="0" applyFont="1" applyFill="1" applyBorder="1" applyAlignment="1">
      <alignment horizontal="center"/>
    </xf>
    <xf numFmtId="0" fontId="73" fillId="51" borderId="31" xfId="0" applyFont="1" applyFill="1" applyBorder="1" applyAlignment="1">
      <alignment horizontal="center"/>
    </xf>
    <xf numFmtId="0" fontId="37" fillId="51" borderId="0" xfId="0" applyFont="1" applyFill="1" applyBorder="1" applyAlignment="1"/>
    <xf numFmtId="0" fontId="70" fillId="51" borderId="0" xfId="0" applyFont="1" applyFill="1" applyBorder="1" applyAlignment="1"/>
    <xf numFmtId="0" fontId="3" fillId="51" borderId="0" xfId="162" applyFill="1" applyAlignment="1" applyProtection="1"/>
    <xf numFmtId="0" fontId="177" fillId="51" borderId="0" xfId="162" applyFont="1" applyFill="1" applyAlignment="1" applyProtection="1"/>
    <xf numFmtId="0" fontId="9" fillId="51" borderId="0" xfId="0" applyFont="1" applyFill="1" applyAlignment="1">
      <alignment horizontal="left"/>
    </xf>
    <xf numFmtId="0" fontId="105" fillId="51" borderId="0" xfId="0" applyFont="1" applyFill="1" applyAlignment="1"/>
    <xf numFmtId="0" fontId="176" fillId="51" borderId="0" xfId="0" applyFont="1" applyFill="1" applyAlignment="1">
      <alignment horizontal="left"/>
    </xf>
    <xf numFmtId="0" fontId="193" fillId="51" borderId="0" xfId="0" applyFont="1" applyFill="1" applyAlignment="1"/>
    <xf numFmtId="0" fontId="5" fillId="51" borderId="11" xfId="0" applyFont="1" applyFill="1" applyBorder="1" applyAlignment="1">
      <alignment horizontal="center" vertical="center" wrapText="1"/>
    </xf>
    <xf numFmtId="0" fontId="5" fillId="51" borderId="16" xfId="0" applyFont="1" applyFill="1" applyBorder="1" applyAlignment="1">
      <alignment horizontal="center" vertical="center"/>
    </xf>
    <xf numFmtId="0" fontId="5" fillId="51" borderId="8" xfId="0" applyFont="1" applyFill="1" applyBorder="1" applyAlignment="1">
      <alignment horizontal="center" vertical="center"/>
    </xf>
    <xf numFmtId="0" fontId="5" fillId="51" borderId="31" xfId="0" applyFont="1" applyFill="1" applyBorder="1" applyAlignment="1">
      <alignment horizontal="center" vertical="center"/>
    </xf>
    <xf numFmtId="0" fontId="5" fillId="51" borderId="39" xfId="0" applyFont="1" applyFill="1" applyBorder="1" applyAlignment="1">
      <alignment horizontal="center" vertical="center"/>
    </xf>
    <xf numFmtId="0" fontId="5" fillId="51" borderId="13" xfId="0" applyFont="1" applyFill="1" applyBorder="1" applyAlignment="1">
      <alignment horizontal="center" vertical="center"/>
    </xf>
    <xf numFmtId="0" fontId="5" fillId="51" borderId="13" xfId="0" applyFont="1" applyFill="1" applyBorder="1"/>
    <xf numFmtId="0" fontId="5" fillId="51" borderId="12" xfId="0" applyFont="1" applyFill="1" applyBorder="1"/>
    <xf numFmtId="0" fontId="73" fillId="51" borderId="21" xfId="0" applyFont="1" applyFill="1" applyBorder="1" applyAlignment="1"/>
    <xf numFmtId="0" fontId="73" fillId="51" borderId="14" xfId="0" applyFont="1" applyFill="1" applyBorder="1" applyAlignment="1"/>
    <xf numFmtId="0" fontId="73" fillId="51" borderId="11" xfId="0" applyFont="1" applyFill="1" applyBorder="1" applyAlignment="1"/>
    <xf numFmtId="0" fontId="73" fillId="51" borderId="16" xfId="0" applyFont="1" applyFill="1" applyBorder="1" applyAlignment="1"/>
    <xf numFmtId="0" fontId="73" fillId="51" borderId="31" xfId="0" applyFont="1" applyFill="1" applyBorder="1" applyAlignment="1"/>
    <xf numFmtId="0" fontId="73" fillId="51" borderId="39" xfId="0" applyFont="1" applyFill="1" applyBorder="1" applyAlignment="1"/>
    <xf numFmtId="0" fontId="9" fillId="51" borderId="0" xfId="0" applyFont="1" applyFill="1" applyBorder="1" applyAlignment="1"/>
    <xf numFmtId="0" fontId="73" fillId="51" borderId="0" xfId="0" applyFont="1" applyFill="1" applyAlignment="1"/>
    <xf numFmtId="0" fontId="176" fillId="51" borderId="0" xfId="0" applyFont="1" applyFill="1" applyBorder="1" applyAlignment="1"/>
    <xf numFmtId="0" fontId="172" fillId="51" borderId="0" xfId="0" applyFont="1" applyFill="1" applyAlignment="1"/>
    <xf numFmtId="0" fontId="5" fillId="51" borderId="13" xfId="0" applyFont="1" applyFill="1" applyBorder="1" applyAlignment="1">
      <alignment horizontal="center" vertical="center" wrapText="1"/>
    </xf>
    <xf numFmtId="0" fontId="73" fillId="51" borderId="13" xfId="0" applyFont="1" applyFill="1" applyBorder="1" applyAlignment="1"/>
    <xf numFmtId="0" fontId="73" fillId="51" borderId="13" xfId="0" applyFont="1" applyFill="1" applyBorder="1" applyAlignment="1">
      <alignment horizontal="center"/>
    </xf>
    <xf numFmtId="0" fontId="73" fillId="51" borderId="12" xfId="0" applyFont="1" applyFill="1" applyBorder="1" applyAlignment="1">
      <alignment horizontal="center"/>
    </xf>
    <xf numFmtId="0" fontId="210" fillId="51" borderId="0" xfId="0" applyFont="1" applyFill="1" applyBorder="1" applyAlignment="1"/>
    <xf numFmtId="0" fontId="5" fillId="51" borderId="11" xfId="0" applyFont="1" applyFill="1" applyBorder="1" applyAlignment="1">
      <alignment horizontal="center" vertical="center"/>
    </xf>
    <xf numFmtId="0" fontId="5" fillId="51" borderId="17" xfId="0" applyFont="1" applyFill="1" applyBorder="1" applyAlignment="1">
      <alignment horizontal="center" vertical="center" wrapText="1"/>
    </xf>
    <xf numFmtId="0" fontId="5" fillId="51" borderId="17" xfId="0" applyFont="1" applyFill="1" applyBorder="1" applyAlignment="1">
      <alignment horizontal="center" vertical="center"/>
    </xf>
    <xf numFmtId="0" fontId="73" fillId="51" borderId="16" xfId="0" applyFont="1" applyFill="1" applyBorder="1" applyAlignment="1">
      <alignment horizontal="center"/>
    </xf>
    <xf numFmtId="0" fontId="73" fillId="51" borderId="39" xfId="0" applyFont="1" applyFill="1" applyBorder="1" applyAlignment="1">
      <alignment horizontal="center"/>
    </xf>
    <xf numFmtId="0" fontId="73" fillId="51" borderId="13" xfId="0" applyFont="1" applyFill="1" applyBorder="1" applyAlignment="1">
      <alignment horizontal="center" vertical="center"/>
    </xf>
    <xf numFmtId="0" fontId="171" fillId="0" borderId="0" xfId="0" applyFont="1" applyBorder="1" applyAlignment="1">
      <alignment horizontal="left" wrapText="1"/>
    </xf>
    <xf numFmtId="0" fontId="156" fillId="0" borderId="0" xfId="0" applyFont="1" applyAlignment="1">
      <alignment horizontal="left"/>
    </xf>
    <xf numFmtId="0" fontId="14" fillId="0" borderId="0" xfId="0" applyFont="1" applyBorder="1" applyAlignment="1">
      <alignment horizontal="left" vertical="center"/>
    </xf>
    <xf numFmtId="0" fontId="161" fillId="0" borderId="0" xfId="0" applyFont="1" applyAlignment="1">
      <alignment vertical="center"/>
    </xf>
    <xf numFmtId="0" fontId="5" fillId="0" borderId="70" xfId="0" applyFont="1" applyBorder="1" applyAlignment="1">
      <alignment horizontal="center" vertical="center" wrapText="1"/>
    </xf>
    <xf numFmtId="0" fontId="73" fillId="0" borderId="11" xfId="0" applyFont="1" applyBorder="1"/>
    <xf numFmtId="0" fontId="73" fillId="0" borderId="16" xfId="0" applyFont="1" applyBorder="1"/>
    <xf numFmtId="0" fontId="73" fillId="0" borderId="29" xfId="0" applyFont="1" applyBorder="1"/>
    <xf numFmtId="0" fontId="73" fillId="0" borderId="31" xfId="0" applyFont="1" applyBorder="1"/>
    <xf numFmtId="0" fontId="73" fillId="0" borderId="39" xfId="0" applyFont="1" applyBorder="1"/>
    <xf numFmtId="0" fontId="9" fillId="0" borderId="0" xfId="0" applyFont="1" applyAlignment="1">
      <alignment vertical="center"/>
    </xf>
    <xf numFmtId="0" fontId="11" fillId="51" borderId="0" xfId="0" applyFont="1" applyFill="1" applyAlignment="1">
      <alignment horizontal="left" vertical="top" wrapText="1"/>
    </xf>
    <xf numFmtId="0" fontId="3" fillId="51" borderId="0" xfId="162" applyFill="1" applyAlignment="1" applyProtection="1">
      <alignment horizontal="left" vertical="center"/>
    </xf>
    <xf numFmtId="0" fontId="177" fillId="51" borderId="0" xfId="162" applyFont="1" applyFill="1" applyAlignment="1" applyProtection="1">
      <alignment horizontal="left" vertical="center"/>
    </xf>
    <xf numFmtId="0" fontId="171" fillId="51" borderId="0" xfId="0" applyFont="1" applyFill="1" applyAlignment="1">
      <alignment horizontal="left"/>
    </xf>
    <xf numFmtId="0" fontId="5" fillId="51" borderId="68" xfId="0" applyFont="1" applyFill="1" applyBorder="1" applyAlignment="1">
      <alignment horizontal="center" vertical="center"/>
    </xf>
    <xf numFmtId="0" fontId="5" fillId="51" borderId="55" xfId="0" applyFont="1" applyFill="1" applyBorder="1" applyAlignment="1">
      <alignment horizontal="center" vertical="center"/>
    </xf>
    <xf numFmtId="0" fontId="5" fillId="51" borderId="49" xfId="0" applyFont="1" applyFill="1" applyBorder="1" applyAlignment="1">
      <alignment horizontal="center" vertical="center" wrapText="1"/>
    </xf>
    <xf numFmtId="0" fontId="36" fillId="51" borderId="0" xfId="0" applyFont="1" applyFill="1" applyAlignment="1">
      <alignment horizontal="left"/>
    </xf>
    <xf numFmtId="0" fontId="5" fillId="51" borderId="14" xfId="0" applyFont="1" applyFill="1" applyBorder="1" applyAlignment="1">
      <alignment horizontal="center" vertical="center" wrapText="1"/>
    </xf>
    <xf numFmtId="0" fontId="5" fillId="0" borderId="12" xfId="0" applyFont="1" applyBorder="1" applyAlignment="1">
      <alignment horizontal="center" vertical="center"/>
    </xf>
    <xf numFmtId="0" fontId="5" fillId="0" borderId="71" xfId="0" applyFont="1" applyBorder="1" applyAlignment="1">
      <alignment horizontal="center" vertical="center"/>
    </xf>
    <xf numFmtId="0" fontId="57" fillId="0" borderId="0" xfId="162" applyFont="1" applyAlignment="1" applyProtection="1">
      <alignment horizontal="left" vertical="center"/>
    </xf>
    <xf numFmtId="0" fontId="73" fillId="0" borderId="0" xfId="0" applyFont="1" applyAlignment="1">
      <alignment vertical="center"/>
    </xf>
    <xf numFmtId="0" fontId="5" fillId="0" borderId="22" xfId="0" applyFont="1" applyBorder="1" applyAlignment="1">
      <alignment horizontal="center" vertical="center" wrapText="1"/>
    </xf>
    <xf numFmtId="0" fontId="3" fillId="51" borderId="0" xfId="162" applyFill="1" applyAlignment="1" applyProtection="1">
      <alignment horizontal="right" vertical="center"/>
    </xf>
    <xf numFmtId="0" fontId="0" fillId="0" borderId="0" xfId="0" applyAlignment="1">
      <alignment horizontal="right"/>
    </xf>
    <xf numFmtId="0" fontId="3" fillId="51" borderId="0" xfId="162" applyFill="1" applyAlignment="1" applyProtection="1">
      <alignment horizontal="right"/>
    </xf>
    <xf numFmtId="0" fontId="3" fillId="0" borderId="0" xfId="162" applyAlignment="1" applyProtection="1">
      <alignment horizontal="right"/>
    </xf>
    <xf numFmtId="0" fontId="57" fillId="51" borderId="0" xfId="162" applyFont="1" applyFill="1" applyAlignment="1" applyProtection="1">
      <alignment horizontal="right" vertical="center"/>
    </xf>
    <xf numFmtId="0" fontId="5" fillId="51" borderId="16" xfId="0" applyFont="1" applyFill="1" applyBorder="1" applyAlignment="1">
      <alignment horizontal="center" vertical="center" wrapText="1"/>
    </xf>
    <xf numFmtId="0" fontId="0" fillId="0" borderId="8" xfId="0" applyBorder="1" applyAlignment="1">
      <alignment horizontal="center" vertical="center"/>
    </xf>
    <xf numFmtId="0" fontId="0" fillId="0" borderId="39" xfId="0" applyBorder="1" applyAlignment="1">
      <alignment horizontal="center" vertical="center"/>
    </xf>
    <xf numFmtId="0" fontId="0" fillId="0" borderId="11" xfId="0" applyBorder="1" applyAlignment="1"/>
    <xf numFmtId="0" fontId="170" fillId="51" borderId="29" xfId="0" applyFont="1" applyFill="1" applyBorder="1" applyAlignment="1">
      <alignment horizontal="center" vertical="center" wrapText="1"/>
    </xf>
    <xf numFmtId="0" fontId="170" fillId="51" borderId="31" xfId="0" applyFont="1" applyFill="1" applyBorder="1" applyAlignment="1">
      <alignment horizontal="center" vertical="center" wrapText="1"/>
    </xf>
    <xf numFmtId="0" fontId="0" fillId="51" borderId="14" xfId="0" applyFill="1" applyBorder="1" applyAlignment="1">
      <alignment vertical="center" wrapText="1"/>
    </xf>
    <xf numFmtId="0" fontId="0" fillId="51" borderId="11" xfId="0" applyFill="1" applyBorder="1" applyAlignment="1">
      <alignment vertical="center" wrapText="1"/>
    </xf>
    <xf numFmtId="0" fontId="0" fillId="51" borderId="29" xfId="0" applyFill="1" applyBorder="1" applyAlignment="1">
      <alignment vertical="center" wrapText="1"/>
    </xf>
    <xf numFmtId="0" fontId="0" fillId="51" borderId="31" xfId="0" applyFill="1" applyBorder="1" applyAlignment="1">
      <alignment vertical="center" wrapText="1"/>
    </xf>
    <xf numFmtId="0" fontId="0" fillId="0" borderId="31" xfId="0" applyBorder="1" applyAlignment="1"/>
    <xf numFmtId="0" fontId="0" fillId="51" borderId="14" xfId="0" applyFill="1" applyBorder="1" applyAlignment="1">
      <alignment horizontal="center" vertical="center" wrapText="1"/>
    </xf>
    <xf numFmtId="0" fontId="0" fillId="0" borderId="29" xfId="0" applyBorder="1" applyAlignment="1">
      <alignment horizontal="center" vertical="center"/>
    </xf>
    <xf numFmtId="0" fontId="171" fillId="51" borderId="0" xfId="0" applyFont="1" applyFill="1" applyAlignment="1">
      <alignment horizontal="justify"/>
    </xf>
    <xf numFmtId="0" fontId="171" fillId="51" borderId="0" xfId="0" applyFont="1" applyFill="1" applyAlignment="1"/>
    <xf numFmtId="0" fontId="36" fillId="51" borderId="0" xfId="0" applyFont="1" applyFill="1" applyAlignment="1">
      <alignment horizontal="justify"/>
    </xf>
    <xf numFmtId="0" fontId="230" fillId="51" borderId="0" xfId="0" applyFont="1" applyFill="1" applyAlignment="1"/>
    <xf numFmtId="0" fontId="230" fillId="0" borderId="0" xfId="0" applyFont="1" applyAlignment="1"/>
    <xf numFmtId="0" fontId="161" fillId="0" borderId="0" xfId="0" applyFont="1" applyAlignment="1">
      <alignment horizontal="left" vertical="center"/>
    </xf>
    <xf numFmtId="0" fontId="176" fillId="0" borderId="36" xfId="0" applyFont="1" applyBorder="1" applyAlignment="1">
      <alignment horizontal="left"/>
    </xf>
    <xf numFmtId="0" fontId="176" fillId="0" borderId="0" xfId="0" applyFont="1" applyAlignment="1">
      <alignment horizontal="left"/>
    </xf>
    <xf numFmtId="0" fontId="73" fillId="0" borderId="21" xfId="0" applyFont="1" applyBorder="1" applyAlignment="1">
      <alignment horizontal="center"/>
    </xf>
    <xf numFmtId="0" fontId="73" fillId="0" borderId="14" xfId="0" applyFont="1" applyBorder="1" applyAlignment="1">
      <alignment horizontal="center"/>
    </xf>
    <xf numFmtId="0" fontId="73" fillId="0" borderId="28" xfId="0" applyFont="1" applyBorder="1" applyAlignment="1">
      <alignment horizontal="center" vertical="center" wrapText="1"/>
    </xf>
    <xf numFmtId="0" fontId="73" fillId="0" borderId="70" xfId="0" applyFont="1" applyBorder="1" applyAlignment="1">
      <alignment horizontal="center" vertical="center" wrapText="1"/>
    </xf>
    <xf numFmtId="0" fontId="73" fillId="0" borderId="44" xfId="0" applyFont="1" applyBorder="1" applyAlignment="1">
      <alignment horizontal="center" vertical="center" wrapText="1"/>
    </xf>
    <xf numFmtId="0" fontId="176" fillId="0" borderId="0" xfId="0" applyFont="1" applyAlignment="1">
      <alignment horizontal="left" wrapText="1"/>
    </xf>
    <xf numFmtId="0" fontId="173" fillId="0" borderId="0" xfId="0" applyFont="1" applyAlignment="1">
      <alignment horizontal="left"/>
    </xf>
    <xf numFmtId="0" fontId="5" fillId="51" borderId="47" xfId="0" applyFont="1" applyFill="1" applyBorder="1" applyAlignment="1">
      <alignment horizontal="center" vertical="center" wrapText="1"/>
    </xf>
    <xf numFmtId="0" fontId="73" fillId="51" borderId="23" xfId="0" applyFont="1" applyFill="1" applyBorder="1" applyAlignment="1">
      <alignment horizontal="center" vertical="center" wrapText="1"/>
    </xf>
    <xf numFmtId="0" fontId="14" fillId="51" borderId="0" xfId="0" applyFont="1" applyFill="1" applyAlignment="1">
      <alignment horizontal="left"/>
    </xf>
    <xf numFmtId="0" fontId="5" fillId="51" borderId="8" xfId="0" applyFont="1" applyFill="1" applyBorder="1" applyAlignment="1">
      <alignment horizontal="center" vertical="center" wrapText="1"/>
    </xf>
    <xf numFmtId="0" fontId="73" fillId="51" borderId="44" xfId="0" applyFont="1" applyFill="1" applyBorder="1" applyAlignment="1">
      <alignment horizontal="center" vertical="center" wrapText="1"/>
    </xf>
    <xf numFmtId="0" fontId="5" fillId="51" borderId="58" xfId="0" applyFont="1" applyFill="1" applyBorder="1" applyAlignment="1">
      <alignment horizontal="center" vertical="center" wrapText="1"/>
    </xf>
    <xf numFmtId="0" fontId="5" fillId="51" borderId="28" xfId="0" applyFont="1" applyFill="1" applyBorder="1" applyAlignment="1">
      <alignment horizontal="center" vertical="center" wrapText="1"/>
    </xf>
    <xf numFmtId="0" fontId="73" fillId="51" borderId="28" xfId="0" applyFont="1" applyFill="1" applyBorder="1" applyAlignment="1">
      <alignment horizontal="center" vertical="center" wrapText="1"/>
    </xf>
    <xf numFmtId="0" fontId="73" fillId="51" borderId="70" xfId="0" applyFont="1" applyFill="1" applyBorder="1" applyAlignment="1">
      <alignment horizontal="center" vertical="center" wrapText="1"/>
    </xf>
    <xf numFmtId="0" fontId="5" fillId="51" borderId="12" xfId="0" applyFont="1" applyFill="1" applyBorder="1" applyAlignment="1">
      <alignment horizontal="center" vertical="center" wrapText="1"/>
    </xf>
    <xf numFmtId="0" fontId="5" fillId="51" borderId="18" xfId="0" applyFont="1" applyFill="1" applyBorder="1" applyAlignment="1">
      <alignment horizontal="center" vertical="center" wrapText="1"/>
    </xf>
    <xf numFmtId="0" fontId="173" fillId="51" borderId="0" xfId="0" applyFont="1" applyFill="1" applyAlignment="1">
      <alignment horizontal="left"/>
    </xf>
    <xf numFmtId="0" fontId="177" fillId="51" borderId="36" xfId="162" applyFont="1" applyFill="1" applyBorder="1" applyAlignment="1" applyProtection="1">
      <alignment horizontal="left"/>
    </xf>
    <xf numFmtId="0" fontId="194" fillId="0" borderId="36" xfId="162" applyFont="1" applyBorder="1" applyAlignment="1" applyProtection="1">
      <alignment horizontal="left"/>
    </xf>
    <xf numFmtId="0" fontId="5" fillId="51" borderId="60" xfId="0" applyFont="1" applyFill="1" applyBorder="1" applyAlignment="1">
      <alignment horizontal="center" vertical="center" wrapText="1"/>
    </xf>
    <xf numFmtId="0" fontId="5" fillId="51" borderId="48" xfId="0" applyFont="1" applyFill="1" applyBorder="1" applyAlignment="1">
      <alignment horizontal="center" vertical="center" wrapText="1"/>
    </xf>
    <xf numFmtId="0" fontId="5" fillId="51" borderId="22" xfId="0" applyFont="1" applyFill="1" applyBorder="1" applyAlignment="1">
      <alignment horizontal="center" vertical="center" wrapText="1"/>
    </xf>
    <xf numFmtId="0" fontId="161" fillId="0" borderId="0" xfId="0" applyFont="1" applyAlignment="1">
      <alignment horizontal="left"/>
    </xf>
    <xf numFmtId="0" fontId="8" fillId="0" borderId="14" xfId="0" applyFont="1" applyBorder="1" applyAlignment="1">
      <alignment horizontal="center" vertical="center"/>
    </xf>
    <xf numFmtId="0" fontId="73" fillId="0" borderId="23" xfId="0" applyFont="1" applyBorder="1" applyAlignment="1">
      <alignment horizontal="center" vertical="center"/>
    </xf>
    <xf numFmtId="0" fontId="8" fillId="0" borderId="19"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58" xfId="0" applyFont="1" applyBorder="1" applyAlignment="1">
      <alignment horizontal="center" vertical="center" wrapText="1"/>
    </xf>
    <xf numFmtId="0" fontId="8" fillId="0" borderId="28" xfId="0" applyFont="1" applyBorder="1" applyAlignment="1">
      <alignment horizontal="center" vertical="center" wrapText="1"/>
    </xf>
    <xf numFmtId="0" fontId="211" fillId="0" borderId="36" xfId="0" applyFont="1" applyBorder="1" applyAlignment="1">
      <alignment horizontal="center" wrapText="1"/>
    </xf>
    <xf numFmtId="0" fontId="108" fillId="0" borderId="19" xfId="0" applyFont="1" applyBorder="1" applyAlignment="1">
      <alignment horizontal="center" vertical="center" wrapText="1"/>
    </xf>
    <xf numFmtId="0" fontId="108" fillId="0" borderId="21" xfId="0" applyFont="1" applyBorder="1" applyAlignment="1">
      <alignment horizontal="center" vertical="center" wrapText="1"/>
    </xf>
    <xf numFmtId="0" fontId="9" fillId="0" borderId="0" xfId="0" applyFont="1" applyAlignment="1">
      <alignment horizontal="left"/>
    </xf>
    <xf numFmtId="0" fontId="176" fillId="0" borderId="31" xfId="0" applyFont="1" applyBorder="1" applyAlignment="1">
      <alignment horizontal="left"/>
    </xf>
    <xf numFmtId="0" fontId="108" fillId="0" borderId="15" xfId="0" applyFont="1" applyBorder="1" applyAlignment="1">
      <alignment horizontal="center" vertical="center" wrapText="1"/>
    </xf>
    <xf numFmtId="0" fontId="108" fillId="0" borderId="23" xfId="0" applyFont="1" applyBorder="1" applyAlignment="1">
      <alignment horizontal="center" vertical="center" wrapText="1"/>
    </xf>
    <xf numFmtId="0" fontId="49" fillId="0" borderId="32" xfId="0" applyFont="1" applyBorder="1" applyAlignment="1">
      <alignment horizontal="center" vertical="center"/>
    </xf>
    <xf numFmtId="0" fontId="49" fillId="0" borderId="34" xfId="0" applyFont="1" applyBorder="1" applyAlignment="1">
      <alignment horizontal="center" vertical="center"/>
    </xf>
    <xf numFmtId="0" fontId="49" fillId="0" borderId="53" xfId="0" applyFont="1" applyBorder="1" applyAlignment="1">
      <alignment horizontal="center" vertical="center"/>
    </xf>
    <xf numFmtId="0" fontId="49" fillId="0" borderId="65" xfId="0" applyFont="1" applyBorder="1" applyAlignment="1">
      <alignment horizontal="center" vertical="center"/>
    </xf>
    <xf numFmtId="0" fontId="49" fillId="0" borderId="35" xfId="0" applyFont="1" applyBorder="1" applyAlignment="1">
      <alignment horizontal="center" vertical="center"/>
    </xf>
    <xf numFmtId="0" fontId="49" fillId="0" borderId="50" xfId="0" applyFont="1" applyBorder="1" applyAlignment="1">
      <alignment horizontal="center" vertical="center"/>
    </xf>
    <xf numFmtId="164" fontId="49" fillId="0" borderId="35" xfId="0" applyNumberFormat="1" applyFont="1" applyBorder="1" applyAlignment="1">
      <alignment horizontal="center" vertical="center"/>
    </xf>
    <xf numFmtId="164" fontId="49" fillId="0" borderId="50" xfId="0" applyNumberFormat="1" applyFont="1" applyBorder="1" applyAlignment="1">
      <alignment horizontal="center" vertical="center"/>
    </xf>
    <xf numFmtId="0" fontId="42" fillId="0" borderId="19" xfId="0" applyFont="1" applyBorder="1" applyAlignment="1">
      <alignment horizontal="center" vertical="center" wrapText="1"/>
    </xf>
    <xf numFmtId="0" fontId="42" fillId="0" borderId="21"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39" xfId="0" applyFont="1" applyBorder="1" applyAlignment="1">
      <alignment horizontal="center" vertical="center" wrapText="1"/>
    </xf>
    <xf numFmtId="0" fontId="42" fillId="0" borderId="32" xfId="0" applyFont="1" applyBorder="1" applyAlignment="1">
      <alignment horizontal="center" vertical="center" wrapText="1"/>
    </xf>
    <xf numFmtId="0" fontId="42" fillId="0" borderId="26" xfId="0" applyFont="1" applyBorder="1" applyAlignment="1">
      <alignment horizontal="center" vertical="center" wrapText="1"/>
    </xf>
    <xf numFmtId="0" fontId="42" fillId="0" borderId="25" xfId="0" applyFont="1" applyBorder="1" applyAlignment="1">
      <alignment horizontal="center" vertical="center" wrapText="1"/>
    </xf>
    <xf numFmtId="0" fontId="42" fillId="0" borderId="0" xfId="0" applyFont="1" applyBorder="1" applyAlignment="1">
      <alignment horizontal="center" vertical="center" wrapText="1"/>
    </xf>
    <xf numFmtId="0" fontId="42" fillId="0" borderId="51" xfId="0" applyFont="1" applyBorder="1" applyAlignment="1">
      <alignment horizontal="center" vertical="center" wrapText="1"/>
    </xf>
    <xf numFmtId="0" fontId="42" fillId="0" borderId="52" xfId="0" applyFont="1" applyBorder="1" applyAlignment="1">
      <alignment horizontal="center" vertical="center" wrapText="1"/>
    </xf>
    <xf numFmtId="0" fontId="18" fillId="0" borderId="0" xfId="0" applyFont="1" applyAlignment="1">
      <alignment horizontal="justify" wrapText="1"/>
    </xf>
    <xf numFmtId="0" fontId="42" fillId="0" borderId="53" xfId="0" applyFont="1" applyBorder="1" applyAlignment="1">
      <alignment horizontal="center" vertical="center" wrapText="1"/>
    </xf>
    <xf numFmtId="0" fontId="42" fillId="0" borderId="34" xfId="0" applyFont="1" applyBorder="1" applyAlignment="1">
      <alignment horizontal="center" vertical="center" wrapText="1"/>
    </xf>
    <xf numFmtId="0" fontId="42" fillId="0" borderId="20" xfId="0" applyFont="1" applyBorder="1" applyAlignment="1">
      <alignment horizontal="center" vertical="center" wrapText="1"/>
    </xf>
    <xf numFmtId="0" fontId="42" fillId="0" borderId="31" xfId="0" applyFont="1" applyBorder="1" applyAlignment="1">
      <alignment horizontal="center" vertical="center" wrapText="1"/>
    </xf>
    <xf numFmtId="0" fontId="42" fillId="0" borderId="65" xfId="0" applyFont="1" applyBorder="1" applyAlignment="1">
      <alignment horizontal="center" vertical="center" wrapText="1"/>
    </xf>
    <xf numFmtId="0" fontId="42" fillId="0" borderId="47" xfId="0" applyFont="1" applyBorder="1" applyAlignment="1">
      <alignment horizontal="center" vertical="center" wrapText="1"/>
    </xf>
    <xf numFmtId="0" fontId="42" fillId="0" borderId="23" xfId="0" applyFont="1" applyBorder="1" applyAlignment="1">
      <alignment horizontal="center" vertical="center" wrapText="1"/>
    </xf>
    <xf numFmtId="0" fontId="42" fillId="0" borderId="57" xfId="0" applyFont="1" applyBorder="1" applyAlignment="1">
      <alignment horizontal="center" vertical="center" wrapText="1"/>
    </xf>
    <xf numFmtId="0" fontId="5" fillId="0" borderId="36" xfId="0" applyFont="1" applyBorder="1" applyAlignment="1">
      <alignment vertical="center"/>
    </xf>
    <xf numFmtId="0" fontId="5" fillId="0" borderId="40" xfId="0" applyFont="1" applyBorder="1" applyAlignment="1">
      <alignment vertical="center"/>
    </xf>
    <xf numFmtId="0" fontId="37" fillId="0" borderId="0" xfId="0" applyFont="1" applyAlignment="1">
      <alignment horizontal="left"/>
    </xf>
    <xf numFmtId="0" fontId="5" fillId="0" borderId="32" xfId="0" applyFont="1" applyFill="1" applyBorder="1" applyAlignment="1">
      <alignment horizontal="center" vertical="center" wrapText="1"/>
    </xf>
    <xf numFmtId="0" fontId="5" fillId="0" borderId="5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31" xfId="0" applyFont="1" applyBorder="1" applyAlignment="1">
      <alignment vertical="center"/>
    </xf>
    <xf numFmtId="0" fontId="5" fillId="0" borderId="65" xfId="0" applyFont="1" applyBorder="1" applyAlignment="1">
      <alignment vertical="center"/>
    </xf>
    <xf numFmtId="0" fontId="37" fillId="0" borderId="0" xfId="0" applyFont="1" applyAlignment="1">
      <alignment horizontal="justify" wrapText="1"/>
    </xf>
    <xf numFmtId="0" fontId="5" fillId="24" borderId="46" xfId="0" applyFont="1" applyFill="1" applyBorder="1" applyAlignment="1">
      <alignment horizontal="center" vertical="center" wrapText="1"/>
    </xf>
    <xf numFmtId="0" fontId="5" fillId="51" borderId="57" xfId="0" applyFont="1" applyFill="1" applyBorder="1" applyAlignment="1">
      <alignment horizontal="center" vertical="center" wrapText="1"/>
    </xf>
    <xf numFmtId="0" fontId="5" fillId="24" borderId="72" xfId="0" applyFont="1" applyFill="1" applyBorder="1" applyAlignment="1">
      <alignment horizontal="center" vertical="center" wrapText="1"/>
    </xf>
    <xf numFmtId="0" fontId="14" fillId="51" borderId="0" xfId="0" applyFont="1" applyFill="1" applyAlignment="1">
      <alignment horizontal="left" vertical="center"/>
    </xf>
    <xf numFmtId="0" fontId="40" fillId="24" borderId="15" xfId="0" applyFont="1" applyFill="1" applyBorder="1" applyAlignment="1">
      <alignment horizontal="center" vertical="center" wrapText="1"/>
    </xf>
    <xf numFmtId="0" fontId="108" fillId="0" borderId="11" xfId="0" applyFont="1" applyBorder="1" applyAlignment="1">
      <alignment vertical="center"/>
    </xf>
    <xf numFmtId="0" fontId="108" fillId="0" borderId="16" xfId="0" applyFont="1" applyBorder="1" applyAlignment="1">
      <alignment vertical="center"/>
    </xf>
    <xf numFmtId="0" fontId="108" fillId="0" borderId="31" xfId="0" applyFont="1" applyBorder="1" applyAlignment="1">
      <alignment vertical="center"/>
    </xf>
    <xf numFmtId="0" fontId="108" fillId="0" borderId="39" xfId="0" applyFont="1" applyBorder="1" applyAlignment="1">
      <alignment vertical="center"/>
    </xf>
    <xf numFmtId="0" fontId="73" fillId="0" borderId="8" xfId="0" applyFont="1" applyBorder="1" applyAlignment="1">
      <alignment vertical="center"/>
    </xf>
    <xf numFmtId="0" fontId="5" fillId="24" borderId="62" xfId="0" applyFont="1" applyFill="1" applyBorder="1" applyAlignment="1">
      <alignment horizontal="center" vertical="center" wrapText="1"/>
    </xf>
    <xf numFmtId="0" fontId="155" fillId="51" borderId="35" xfId="0" applyFont="1" applyFill="1" applyBorder="1" applyAlignment="1">
      <alignment horizontal="center" vertical="center" wrapText="1"/>
    </xf>
    <xf numFmtId="0" fontId="155" fillId="51" borderId="24" xfId="0" applyFont="1" applyFill="1" applyBorder="1" applyAlignment="1">
      <alignment horizontal="center" vertical="center" wrapText="1"/>
    </xf>
    <xf numFmtId="0" fontId="155" fillId="0" borderId="35" xfId="0" applyFont="1" applyBorder="1" applyAlignment="1">
      <alignment horizontal="center" vertical="center" wrapText="1"/>
    </xf>
    <xf numFmtId="0" fontId="155" fillId="0" borderId="24" xfId="0" applyFont="1" applyBorder="1" applyAlignment="1">
      <alignment horizontal="center" vertical="center" wrapText="1"/>
    </xf>
    <xf numFmtId="0" fontId="73" fillId="0" borderId="34" xfId="0" applyFont="1" applyBorder="1" applyAlignment="1">
      <alignment horizontal="center" vertical="center" wrapText="1"/>
    </xf>
    <xf numFmtId="0" fontId="73" fillId="0" borderId="20" xfId="0" applyFont="1" applyBorder="1" applyAlignment="1">
      <alignment horizontal="center" vertical="center" wrapText="1"/>
    </xf>
    <xf numFmtId="0" fontId="73" fillId="0" borderId="40" xfId="0" applyFont="1" applyBorder="1" applyAlignment="1">
      <alignment horizontal="center" vertical="center" wrapText="1"/>
    </xf>
    <xf numFmtId="0" fontId="73" fillId="0" borderId="26" xfId="0" applyFont="1" applyBorder="1" applyAlignment="1">
      <alignment horizontal="center" vertical="center" wrapText="1"/>
    </xf>
    <xf numFmtId="0" fontId="73" fillId="0" borderId="36" xfId="0" applyFont="1" applyBorder="1" applyAlignment="1">
      <alignment horizontal="center" vertical="center" wrapText="1"/>
    </xf>
    <xf numFmtId="0" fontId="155" fillId="0" borderId="32" xfId="0" applyFont="1" applyBorder="1" applyAlignment="1">
      <alignment horizontal="center" vertical="center" wrapText="1"/>
    </xf>
    <xf numFmtId="0" fontId="155" fillId="0" borderId="25" xfId="0" applyFont="1" applyBorder="1" applyAlignment="1">
      <alignment horizontal="center" vertical="center" wrapText="1"/>
    </xf>
    <xf numFmtId="0" fontId="73" fillId="0" borderId="67" xfId="0" applyFont="1" applyBorder="1" applyAlignment="1">
      <alignment horizontal="center" vertical="center" wrapText="1"/>
    </xf>
    <xf numFmtId="0" fontId="73" fillId="0" borderId="49" xfId="0" applyFont="1" applyBorder="1" applyAlignment="1">
      <alignment horizontal="center" vertical="center" wrapText="1"/>
    </xf>
    <xf numFmtId="0" fontId="5" fillId="0" borderId="47" xfId="0" applyFont="1" applyBorder="1" applyAlignment="1">
      <alignment horizontal="center" vertical="center"/>
    </xf>
    <xf numFmtId="0" fontId="5" fillId="0" borderId="26" xfId="0" applyFont="1" applyBorder="1" applyAlignment="1">
      <alignment horizontal="center" vertical="center"/>
    </xf>
    <xf numFmtId="0" fontId="177" fillId="0" borderId="31" xfId="162" applyFont="1" applyBorder="1" applyAlignment="1" applyProtection="1">
      <alignment horizontal="left" vertical="center"/>
    </xf>
    <xf numFmtId="0" fontId="171" fillId="0" borderId="0" xfId="0" applyFont="1" applyAlignment="1">
      <alignment horizontal="left" vertical="center" wrapText="1"/>
    </xf>
    <xf numFmtId="0" fontId="171" fillId="0" borderId="0" xfId="0" applyFont="1" applyAlignment="1">
      <alignment horizontal="left" vertical="center"/>
    </xf>
    <xf numFmtId="0" fontId="36" fillId="0" borderId="0" xfId="0" applyFont="1" applyAlignment="1">
      <alignment horizontal="left" vertical="center" wrapText="1"/>
    </xf>
    <xf numFmtId="0" fontId="36" fillId="0" borderId="0" xfId="0" applyFont="1" applyAlignment="1">
      <alignment horizontal="left" vertical="center"/>
    </xf>
    <xf numFmtId="0" fontId="19" fillId="0" borderId="0" xfId="0" applyFont="1" applyAlignment="1">
      <alignment horizontal="left" vertical="center"/>
    </xf>
    <xf numFmtId="0" fontId="5" fillId="0" borderId="67" xfId="0" applyFont="1" applyBorder="1" applyAlignment="1">
      <alignment horizontal="center" vertical="center" wrapText="1"/>
    </xf>
    <xf numFmtId="0" fontId="106" fillId="0" borderId="0" xfId="0" applyFont="1" applyAlignment="1">
      <alignment horizontal="left" wrapText="1"/>
    </xf>
    <xf numFmtId="0" fontId="5" fillId="0" borderId="16" xfId="0" applyFont="1" applyBorder="1" applyAlignment="1">
      <alignment horizontal="center" vertical="center"/>
    </xf>
  </cellXfs>
  <cellStyles count="272">
    <cellStyle name="[StdExit()]" xfId="1"/>
    <cellStyle name="20% - akcent 1" xfId="2"/>
    <cellStyle name="20% - akcent 1 2" xfId="3"/>
    <cellStyle name="20% — akcent 1 2" xfId="4"/>
    <cellStyle name="20% - akcent 1 3" xfId="5"/>
    <cellStyle name="20% — akcent 1 3" xfId="6"/>
    <cellStyle name="20% - akcent 1 4" xfId="7"/>
    <cellStyle name="20% - akcent 2" xfId="8"/>
    <cellStyle name="20% - akcent 2 2" xfId="9"/>
    <cellStyle name="20% — akcent 2 2" xfId="10"/>
    <cellStyle name="20% - akcent 2 3" xfId="11"/>
    <cellStyle name="20% — akcent 2 3" xfId="12"/>
    <cellStyle name="20% - akcent 2 4" xfId="13"/>
    <cellStyle name="20% - akcent 3" xfId="14"/>
    <cellStyle name="20% - akcent 3 2" xfId="15"/>
    <cellStyle name="20% — akcent 3 2" xfId="16"/>
    <cellStyle name="20% - akcent 3 3" xfId="17"/>
    <cellStyle name="20% — akcent 3 3" xfId="18"/>
    <cellStyle name="20% - akcent 3 4" xfId="19"/>
    <cellStyle name="20% - akcent 4" xfId="20"/>
    <cellStyle name="20% - akcent 4 2" xfId="21"/>
    <cellStyle name="20% — akcent 4 2" xfId="22"/>
    <cellStyle name="20% - akcent 4 3" xfId="23"/>
    <cellStyle name="20% — akcent 4 3" xfId="24"/>
    <cellStyle name="20% - akcent 4 4" xfId="25"/>
    <cellStyle name="20% - akcent 5" xfId="26"/>
    <cellStyle name="20% - akcent 5 2" xfId="27"/>
    <cellStyle name="20% — akcent 5 2" xfId="28"/>
    <cellStyle name="20% - akcent 5 3" xfId="29"/>
    <cellStyle name="20% — akcent 5 3" xfId="30"/>
    <cellStyle name="20% - akcent 5 4" xfId="31"/>
    <cellStyle name="20% - akcent 6" xfId="32"/>
    <cellStyle name="20% - akcent 6 2" xfId="33"/>
    <cellStyle name="20% — akcent 6 2" xfId="34"/>
    <cellStyle name="20% - akcent 6 3" xfId="35"/>
    <cellStyle name="20% — akcent 6 3" xfId="36"/>
    <cellStyle name="20% - akcent 6 4" xfId="37"/>
    <cellStyle name="40% - akcent 1" xfId="38"/>
    <cellStyle name="40% - akcent 1 2" xfId="39"/>
    <cellStyle name="40% — akcent 1 2" xfId="40"/>
    <cellStyle name="40% - akcent 1 3" xfId="41"/>
    <cellStyle name="40% — akcent 1 3" xfId="42"/>
    <cellStyle name="40% - akcent 1 4" xfId="43"/>
    <cellStyle name="40% - akcent 2" xfId="44"/>
    <cellStyle name="40% - akcent 2 2" xfId="45"/>
    <cellStyle name="40% — akcent 2 2" xfId="46"/>
    <cellStyle name="40% - akcent 2 3" xfId="47"/>
    <cellStyle name="40% — akcent 2 3" xfId="48"/>
    <cellStyle name="40% - akcent 2 4" xfId="49"/>
    <cellStyle name="40% - akcent 3" xfId="50"/>
    <cellStyle name="40% - akcent 3 2" xfId="51"/>
    <cellStyle name="40% — akcent 3 2" xfId="52"/>
    <cellStyle name="40% - akcent 3 3" xfId="53"/>
    <cellStyle name="40% — akcent 3 3" xfId="54"/>
    <cellStyle name="40% - akcent 3 4" xfId="55"/>
    <cellStyle name="40% - akcent 4" xfId="56"/>
    <cellStyle name="40% - akcent 4 2" xfId="57"/>
    <cellStyle name="40% — akcent 4 2" xfId="58"/>
    <cellStyle name="40% - akcent 4 3" xfId="59"/>
    <cellStyle name="40% — akcent 4 3" xfId="60"/>
    <cellStyle name="40% - akcent 4 4" xfId="61"/>
    <cellStyle name="40% - akcent 5" xfId="62"/>
    <cellStyle name="40% - akcent 5 2" xfId="63"/>
    <cellStyle name="40% — akcent 5 2" xfId="64"/>
    <cellStyle name="40% - akcent 5 3" xfId="65"/>
    <cellStyle name="40% — akcent 5 3" xfId="66"/>
    <cellStyle name="40% - akcent 5 4" xfId="67"/>
    <cellStyle name="40% - akcent 6" xfId="68"/>
    <cellStyle name="40% - akcent 6 2" xfId="69"/>
    <cellStyle name="40% — akcent 6 2" xfId="70"/>
    <cellStyle name="40% - akcent 6 3" xfId="71"/>
    <cellStyle name="40% — akcent 6 3" xfId="72"/>
    <cellStyle name="40% - akcent 6 4" xfId="73"/>
    <cellStyle name="60% - akcent 1" xfId="74"/>
    <cellStyle name="60% - akcent 1 2" xfId="75"/>
    <cellStyle name="60% — akcent 1 2" xfId="76"/>
    <cellStyle name="60% - akcent 1 3" xfId="77"/>
    <cellStyle name="60% — akcent 1 3" xfId="78"/>
    <cellStyle name="60% - akcent 1 4" xfId="79"/>
    <cellStyle name="60% - akcent 2" xfId="80"/>
    <cellStyle name="60% - akcent 2 2" xfId="81"/>
    <cellStyle name="60% — akcent 2 2" xfId="82"/>
    <cellStyle name="60% - akcent 2 3" xfId="83"/>
    <cellStyle name="60% — akcent 2 3" xfId="84"/>
    <cellStyle name="60% - akcent 2 4" xfId="85"/>
    <cellStyle name="60% - akcent 3" xfId="86"/>
    <cellStyle name="60% - akcent 3 2" xfId="87"/>
    <cellStyle name="60% — akcent 3 2" xfId="88"/>
    <cellStyle name="60% - akcent 3 3" xfId="89"/>
    <cellStyle name="60% — akcent 3 3" xfId="90"/>
    <cellStyle name="60% - akcent 3 4" xfId="91"/>
    <cellStyle name="60% - akcent 4" xfId="92"/>
    <cellStyle name="60% - akcent 4 2" xfId="93"/>
    <cellStyle name="60% — akcent 4 2" xfId="94"/>
    <cellStyle name="60% - akcent 4 3" xfId="95"/>
    <cellStyle name="60% — akcent 4 3" xfId="96"/>
    <cellStyle name="60% - akcent 4 4" xfId="97"/>
    <cellStyle name="60% - akcent 5" xfId="98"/>
    <cellStyle name="60% - akcent 5 2" xfId="99"/>
    <cellStyle name="60% — akcent 5 2" xfId="100"/>
    <cellStyle name="60% - akcent 5 3" xfId="101"/>
    <cellStyle name="60% — akcent 5 3" xfId="102"/>
    <cellStyle name="60% - akcent 5 4" xfId="103"/>
    <cellStyle name="60% - akcent 6" xfId="104"/>
    <cellStyle name="60% - akcent 6 2" xfId="105"/>
    <cellStyle name="60% — akcent 6 2" xfId="106"/>
    <cellStyle name="60% - akcent 6 3" xfId="107"/>
    <cellStyle name="60% — akcent 6 3" xfId="108"/>
    <cellStyle name="60% - akcent 6 4" xfId="109"/>
    <cellStyle name="Akcent 1" xfId="110" builtinId="29" customBuiltin="1"/>
    <cellStyle name="Akcent 1 2" xfId="111"/>
    <cellStyle name="Akcent 1 3" xfId="112"/>
    <cellStyle name="Akcent 1 4" xfId="113"/>
    <cellStyle name="Akcent 1 5" xfId="114"/>
    <cellStyle name="Akcent 2" xfId="115" builtinId="33" customBuiltin="1"/>
    <cellStyle name="Akcent 2 2" xfId="116"/>
    <cellStyle name="Akcent 2 3" xfId="117"/>
    <cellStyle name="Akcent 2 4" xfId="118"/>
    <cellStyle name="Akcent 2 5" xfId="119"/>
    <cellStyle name="Akcent 3" xfId="120" builtinId="37" customBuiltin="1"/>
    <cellStyle name="Akcent 3 2" xfId="121"/>
    <cellStyle name="Akcent 3 3" xfId="122"/>
    <cellStyle name="Akcent 3 4" xfId="123"/>
    <cellStyle name="Akcent 3 5" xfId="124"/>
    <cellStyle name="Akcent 4" xfId="125" builtinId="41" customBuiltin="1"/>
    <cellStyle name="Akcent 4 2" xfId="126"/>
    <cellStyle name="Akcent 4 3" xfId="127"/>
    <cellStyle name="Akcent 4 4" xfId="128"/>
    <cellStyle name="Akcent 4 5" xfId="129"/>
    <cellStyle name="Akcent 5" xfId="130" builtinId="45" customBuiltin="1"/>
    <cellStyle name="Akcent 5 2" xfId="131"/>
    <cellStyle name="Akcent 5 3" xfId="132"/>
    <cellStyle name="Akcent 5 4" xfId="133"/>
    <cellStyle name="Akcent 5 5" xfId="134"/>
    <cellStyle name="Akcent 6" xfId="135" builtinId="49" customBuiltin="1"/>
    <cellStyle name="Akcent 6 2" xfId="136"/>
    <cellStyle name="Akcent 6 3" xfId="137"/>
    <cellStyle name="Akcent 6 4" xfId="138"/>
    <cellStyle name="Akcent 6 5" xfId="139"/>
    <cellStyle name="Comma [0]" xfId="140"/>
    <cellStyle name="Comma_CATTLE" xfId="141"/>
    <cellStyle name="Currency [0]" xfId="142"/>
    <cellStyle name="Currency_CATTLE" xfId="143"/>
    <cellStyle name="Dane wejściowe" xfId="144" builtinId="20" customBuiltin="1"/>
    <cellStyle name="Dane wejściowe 2" xfId="145"/>
    <cellStyle name="Dane wejściowe 3" xfId="146"/>
    <cellStyle name="Dane wejściowe 4" xfId="147"/>
    <cellStyle name="Dane wejściowe 5" xfId="148"/>
    <cellStyle name="Dane wyjściowe" xfId="149" builtinId="21" customBuiltin="1"/>
    <cellStyle name="Dane wyjściowe 2" xfId="150"/>
    <cellStyle name="Dane wyjściowe 3" xfId="151"/>
    <cellStyle name="Dane wyjściowe 4" xfId="152"/>
    <cellStyle name="Dane wyjściowe 5" xfId="153"/>
    <cellStyle name="Dobre" xfId="154"/>
    <cellStyle name="Dobre 2" xfId="155"/>
    <cellStyle name="Dobre 3" xfId="156"/>
    <cellStyle name="Dobre 4" xfId="157"/>
    <cellStyle name="Dobry 2" xfId="158"/>
    <cellStyle name="Dziesiętny" xfId="271" builtinId="3"/>
    <cellStyle name="Dziesiętny 2" xfId="159"/>
    <cellStyle name="Dziesiętny 2 2" xfId="160"/>
    <cellStyle name="Dziesiętny 3" xfId="161"/>
    <cellStyle name="Hiperłącze" xfId="162" builtinId="8"/>
    <cellStyle name="Hiperłącze 2" xfId="163"/>
    <cellStyle name="Hiperłącze 3" xfId="164"/>
    <cellStyle name="Hiperłącze 3 2" xfId="165"/>
    <cellStyle name="Hiperłącze 4" xfId="166"/>
    <cellStyle name="Komórka połączona" xfId="167" builtinId="24" customBuiltin="1"/>
    <cellStyle name="Komórka połączona 2" xfId="168"/>
    <cellStyle name="Komórka połączona 3" xfId="169"/>
    <cellStyle name="Komórka połączona 4" xfId="170"/>
    <cellStyle name="Komórka połączona 5" xfId="171"/>
    <cellStyle name="Komórka zaznaczona" xfId="172" builtinId="23" customBuiltin="1"/>
    <cellStyle name="Komórka zaznaczona 2" xfId="173"/>
    <cellStyle name="Komórka zaznaczona 3" xfId="174"/>
    <cellStyle name="Komórka zaznaczona 4" xfId="175"/>
    <cellStyle name="Komórka zaznaczona 5" xfId="176"/>
    <cellStyle name="Nagłówek 1" xfId="177" builtinId="16" customBuiltin="1"/>
    <cellStyle name="Nagłówek 1 2" xfId="178"/>
    <cellStyle name="Nagłówek 1 3" xfId="179"/>
    <cellStyle name="Nagłówek 1 4" xfId="180"/>
    <cellStyle name="Nagłówek 1 5" xfId="181"/>
    <cellStyle name="Nagłówek 2" xfId="182" builtinId="17" customBuiltin="1"/>
    <cellStyle name="Nagłówek 2 2" xfId="183"/>
    <cellStyle name="Nagłówek 2 3" xfId="184"/>
    <cellStyle name="Nagłówek 2 4" xfId="185"/>
    <cellStyle name="Nagłówek 2 5" xfId="186"/>
    <cellStyle name="Nagłówek 3" xfId="187" builtinId="18" customBuiltin="1"/>
    <cellStyle name="Nagłówek 3 2" xfId="188"/>
    <cellStyle name="Nagłówek 3 3" xfId="189"/>
    <cellStyle name="Nagłówek 3 4" xfId="190"/>
    <cellStyle name="Nagłówek 3 5" xfId="191"/>
    <cellStyle name="Nagłówek 4" xfId="192" builtinId="19" customBuiltin="1"/>
    <cellStyle name="Nagłówek 4 2" xfId="193"/>
    <cellStyle name="Nagłówek 4 3" xfId="194"/>
    <cellStyle name="Nagłówek 4 4" xfId="195"/>
    <cellStyle name="Nagłówek 4 5" xfId="196"/>
    <cellStyle name="Neutralne" xfId="197"/>
    <cellStyle name="Neutralne 2" xfId="198"/>
    <cellStyle name="Neutralne 3" xfId="199"/>
    <cellStyle name="Neutralne 4" xfId="200"/>
    <cellStyle name="Neutralny 2" xfId="201"/>
    <cellStyle name="Normal" xfId="202"/>
    <cellStyle name="Normalny" xfId="0" builtinId="0"/>
    <cellStyle name="Normalny 10" xfId="203"/>
    <cellStyle name="Normalny 11" xfId="204"/>
    <cellStyle name="Normalny 12" xfId="205"/>
    <cellStyle name="Normalny 13" xfId="206"/>
    <cellStyle name="Normalny 14" xfId="207"/>
    <cellStyle name="Normalny 15" xfId="208"/>
    <cellStyle name="Normalny 16" xfId="209"/>
    <cellStyle name="Normalny 2" xfId="210"/>
    <cellStyle name="Normalny 2 2" xfId="211"/>
    <cellStyle name="Normalny 2 2 2" xfId="212"/>
    <cellStyle name="Normalny 2 3" xfId="213"/>
    <cellStyle name="Normalny 2 4" xfId="214"/>
    <cellStyle name="Normalny 2_Tabl 9 _szczegolni bezrobotni poprawione z dep 2Q_2012" xfId="215"/>
    <cellStyle name="Normalny 3" xfId="216"/>
    <cellStyle name="Normalny 3 2" xfId="217"/>
    <cellStyle name="Normalny 3 3" xfId="218"/>
    <cellStyle name="Normalny 3 4" xfId="219"/>
    <cellStyle name="Normalny 4" xfId="220"/>
    <cellStyle name="Normalny 4 2" xfId="221"/>
    <cellStyle name="Normalny 5" xfId="222"/>
    <cellStyle name="Normalny 5 2" xfId="223"/>
    <cellStyle name="Normalny 5 3" xfId="224"/>
    <cellStyle name="Normalny 6" xfId="225"/>
    <cellStyle name="Normalny 6 2" xfId="226"/>
    <cellStyle name="Normalny 7" xfId="227"/>
    <cellStyle name="Normalny 7 2" xfId="228"/>
    <cellStyle name="Normalny 8" xfId="229"/>
    <cellStyle name="Normalny 8 2" xfId="230"/>
    <cellStyle name="Normalny 9" xfId="231"/>
    <cellStyle name="Normalny_02 01 07sumytrzoda tablice meld koniec lstopada 2006 r" xfId="232"/>
    <cellStyle name="Normalny_ANOT0404trzodakonmarcawstępne" xfId="233"/>
    <cellStyle name="Normalny_Tabl.35CZ.1" xfId="234"/>
    <cellStyle name="Obliczenia" xfId="235" builtinId="22" customBuiltin="1"/>
    <cellStyle name="Obliczenia 2" xfId="236"/>
    <cellStyle name="Obliczenia 3" xfId="237"/>
    <cellStyle name="Obliczenia 4" xfId="238"/>
    <cellStyle name="Obliczenia 5" xfId="239"/>
    <cellStyle name="Procentowy 2" xfId="240"/>
    <cellStyle name="Procentowy 3" xfId="241"/>
    <cellStyle name="Styl 1" xfId="242"/>
    <cellStyle name="Suma" xfId="243" builtinId="25" customBuiltin="1"/>
    <cellStyle name="Suma 2" xfId="244"/>
    <cellStyle name="Suma 3" xfId="245"/>
    <cellStyle name="Suma 4" xfId="246"/>
    <cellStyle name="Suma 5" xfId="247"/>
    <cellStyle name="Tekst objaśnienia" xfId="248" builtinId="53" customBuiltin="1"/>
    <cellStyle name="Tekst objaśnienia 2" xfId="249"/>
    <cellStyle name="Tekst objaśnienia 3" xfId="250"/>
    <cellStyle name="Tekst objaśnienia 4" xfId="251"/>
    <cellStyle name="Tekst objaśnienia 5" xfId="252"/>
    <cellStyle name="Tekst ostrzeżenia" xfId="253" builtinId="11" customBuiltin="1"/>
    <cellStyle name="Tekst ostrzeżenia 2" xfId="254"/>
    <cellStyle name="Tekst ostrzeżenia 3" xfId="255"/>
    <cellStyle name="Tekst ostrzeżenia 4" xfId="256"/>
    <cellStyle name="Tekst ostrzeżenia 5" xfId="257"/>
    <cellStyle name="Tytuł" xfId="258" builtinId="15" customBuiltin="1"/>
    <cellStyle name="Tytuł 2" xfId="259"/>
    <cellStyle name="Uwaga" xfId="260" builtinId="10" customBuiltin="1"/>
    <cellStyle name="Uwaga 2" xfId="261"/>
    <cellStyle name="Uwaga 3" xfId="262"/>
    <cellStyle name="Uwaga 4" xfId="263"/>
    <cellStyle name="Uwaga 5" xfId="264"/>
    <cellStyle name="Walutowy 2" xfId="265"/>
    <cellStyle name="Złe" xfId="266"/>
    <cellStyle name="Złe 2" xfId="267"/>
    <cellStyle name="Złe 3" xfId="268"/>
    <cellStyle name="Złe 4" xfId="269"/>
    <cellStyle name="Zły 2" xfId="270"/>
  </cellStyles>
  <dxfs count="0"/>
  <tableStyles count="0" defaultTableStyle="TableStyleMedium9" defaultPivotStyle="PivotStyleLight16"/>
  <colors>
    <mruColors>
      <color rgb="FF3333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worksheet" Target="worksheets/sheet89.xml"/><Relationship Id="rId97" Type="http://schemas.openxmlformats.org/officeDocument/2006/relationships/externalLink" Target="externalLinks/externalLink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styles" Target="styles.xml"/><Relationship Id="rId10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drawing1.xml><?xml version="1.0" encoding="utf-8"?>
<xdr:wsDr xmlns:xdr="http://schemas.openxmlformats.org/drawingml/2006/spreadsheetDrawing" xmlns:a="http://schemas.openxmlformats.org/drawingml/2006/main">
  <xdr:oneCellAnchor>
    <xdr:from>
      <xdr:col>3</xdr:col>
      <xdr:colOff>0</xdr:colOff>
      <xdr:row>38</xdr:row>
      <xdr:rowOff>0</xdr:rowOff>
    </xdr:from>
    <xdr:ext cx="184731" cy="264560"/>
    <xdr:sp macro="" textlink="">
      <xdr:nvSpPr>
        <xdr:cNvPr id="2" name="pole tekstowe 1"/>
        <xdr:cNvSpPr txBox="1"/>
      </xdr:nvSpPr>
      <xdr:spPr>
        <a:xfrm>
          <a:off x="2233083" y="71014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7</xdr:col>
      <xdr:colOff>0</xdr:colOff>
      <xdr:row>13</xdr:row>
      <xdr:rowOff>9525</xdr:rowOff>
    </xdr:from>
    <xdr:ext cx="184731" cy="264560"/>
    <xdr:sp macro="" textlink="">
      <xdr:nvSpPr>
        <xdr:cNvPr id="2" name="pole tekstowe 1"/>
        <xdr:cNvSpPr txBox="1"/>
      </xdr:nvSpPr>
      <xdr:spPr>
        <a:xfrm>
          <a:off x="4815840" y="250888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xdr:col>
      <xdr:colOff>0</xdr:colOff>
      <xdr:row>13</xdr:row>
      <xdr:rowOff>9525</xdr:rowOff>
    </xdr:from>
    <xdr:ext cx="184731" cy="264560"/>
    <xdr:sp macro="" textlink="">
      <xdr:nvSpPr>
        <xdr:cNvPr id="2" name="pole tekstowe 1"/>
        <xdr:cNvSpPr txBox="1"/>
      </xdr:nvSpPr>
      <xdr:spPr>
        <a:xfrm>
          <a:off x="1463040" y="24403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5</xdr:col>
      <xdr:colOff>0</xdr:colOff>
      <xdr:row>8</xdr:row>
      <xdr:rowOff>428625</xdr:rowOff>
    </xdr:from>
    <xdr:ext cx="184731" cy="264560"/>
    <xdr:sp macro="" textlink="">
      <xdr:nvSpPr>
        <xdr:cNvPr id="2" name="pole tekstowe 1"/>
        <xdr:cNvSpPr txBox="1"/>
      </xdr:nvSpPr>
      <xdr:spPr>
        <a:xfrm>
          <a:off x="4257675" y="19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 name="pole tekstowe 2"/>
        <xdr:cNvSpPr txBox="1"/>
      </xdr:nvSpPr>
      <xdr:spPr>
        <a:xfrm>
          <a:off x="4257675" y="481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5</xdr:col>
      <xdr:colOff>0</xdr:colOff>
      <xdr:row>4</xdr:row>
      <xdr:rowOff>426720</xdr:rowOff>
    </xdr:from>
    <xdr:ext cx="184731" cy="264560"/>
    <xdr:sp macro="" textlink="">
      <xdr:nvSpPr>
        <xdr:cNvPr id="2" name="pole tekstowe 1"/>
        <xdr:cNvSpPr txBox="1"/>
      </xdr:nvSpPr>
      <xdr:spPr>
        <a:xfrm>
          <a:off x="5154083" y="107230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5</xdr:col>
      <xdr:colOff>0</xdr:colOff>
      <xdr:row>7</xdr:row>
      <xdr:rowOff>9737</xdr:rowOff>
    </xdr:from>
    <xdr:ext cx="184731" cy="264560"/>
    <xdr:sp macro="" textlink="">
      <xdr:nvSpPr>
        <xdr:cNvPr id="5" name="pole tekstowe 4"/>
        <xdr:cNvSpPr txBox="1"/>
      </xdr:nvSpPr>
      <xdr:spPr>
        <a:xfrm>
          <a:off x="4984750" y="10892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krk0613\KLAUDIA%20udostepnianie\Users\truchanK\Desktop\1.03.03_2017%20mc%20I-IX\2017_podregiony_GUS_III%20kwarta&#322;_2017_p-ko%20bezpiecze&#324;stwu%20i%20bezpiecze&#324;stwu%20powszechnem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7"/>
      <sheetName val="stary66"/>
      <sheetName val="dane"/>
      <sheetName val="regiony"/>
      <sheetName val="województwa"/>
      <sheetName val="podregiony"/>
      <sheetName val="powiaty"/>
      <sheetName val="powiaty posort alfabet"/>
      <sheetName val="STRATEG"/>
      <sheetName val="data"/>
    </sheetNames>
    <sheetDataSet>
      <sheetData sheetId="0" refreshError="1"/>
      <sheetData sheetId="1" refreshError="1"/>
      <sheetData sheetId="2">
        <row r="3">
          <cell r="A3" t="str">
            <v>POWIAT ALEKSANDROWSKI (WOJ. KUJAWSKO-POMORSKIE)</v>
          </cell>
          <cell r="B3" t="str">
            <v>TM - Przeciwko bezpieczeństwu powszechnemu i bezpieczeństwu w komunikacji</v>
          </cell>
          <cell r="C3">
            <v>132</v>
          </cell>
          <cell r="D3">
            <v>131</v>
          </cell>
          <cell r="E3">
            <v>0</v>
          </cell>
          <cell r="F3">
            <v>99.242424011230497</v>
          </cell>
          <cell r="G3">
            <v>237.93644212917101</v>
          </cell>
          <cell r="H3">
            <v>76</v>
          </cell>
          <cell r="I3">
            <v>125</v>
          </cell>
          <cell r="J3">
            <v>1</v>
          </cell>
        </row>
        <row r="4">
          <cell r="A4" t="str">
            <v>POWIAT AUGUSTOWSKI (WOJ. PODLASKIE)</v>
          </cell>
          <cell r="B4" t="str">
            <v>TM - Przeciwko bezpieczeństwu powszechnemu i bezpieczeństwu w komunikacji</v>
          </cell>
          <cell r="C4">
            <v>120</v>
          </cell>
          <cell r="D4">
            <v>119</v>
          </cell>
          <cell r="E4">
            <v>0</v>
          </cell>
          <cell r="F4">
            <v>99.166664123535199</v>
          </cell>
          <cell r="G4">
            <v>203.396725312722</v>
          </cell>
          <cell r="H4">
            <v>63</v>
          </cell>
          <cell r="I4">
            <v>112</v>
          </cell>
          <cell r="J4">
            <v>6</v>
          </cell>
        </row>
        <row r="5">
          <cell r="A5" t="str">
            <v>POWIAT BARTOSZYCKI (WOJ. WARMIŃSKO-MAZURSKIE)</v>
          </cell>
          <cell r="B5" t="str">
            <v>TM - Przeciwko bezpieczeństwu powszechnemu i bezpieczeństwu w komunikacji</v>
          </cell>
          <cell r="C5">
            <v>84</v>
          </cell>
          <cell r="D5">
            <v>83</v>
          </cell>
          <cell r="E5">
            <v>0</v>
          </cell>
          <cell r="F5">
            <v>98.809524536132798</v>
          </cell>
          <cell r="G5">
            <v>142.05506324832601</v>
          </cell>
          <cell r="H5">
            <v>45</v>
          </cell>
          <cell r="I5">
            <v>79</v>
          </cell>
          <cell r="J5">
            <v>3</v>
          </cell>
        </row>
        <row r="6">
          <cell r="A6" t="str">
            <v>POWIAT BEŁCHATOWSKI (WOJ. ŁÓDZKIE)</v>
          </cell>
          <cell r="B6" t="str">
            <v>TM - Przeciwko bezpieczeństwu powszechnemu i bezpieczeństwu w komunikacji</v>
          </cell>
          <cell r="C6">
            <v>185</v>
          </cell>
          <cell r="D6">
            <v>182</v>
          </cell>
          <cell r="E6">
            <v>0</v>
          </cell>
          <cell r="F6">
            <v>98.378379821777301</v>
          </cell>
          <cell r="G6">
            <v>163.930068318964</v>
          </cell>
          <cell r="H6">
            <v>77</v>
          </cell>
          <cell r="I6">
            <v>172</v>
          </cell>
          <cell r="J6">
            <v>2</v>
          </cell>
        </row>
        <row r="7">
          <cell r="A7" t="str">
            <v>POWIAT BĘDZIŃSKI (WOJ. ŚLĄSKIE)</v>
          </cell>
          <cell r="B7" t="str">
            <v>TM - Przeciwko bezpieczeństwu powszechnemu i bezpieczeństwu w komunikacji</v>
          </cell>
          <cell r="C7">
            <v>239</v>
          </cell>
          <cell r="D7">
            <v>238</v>
          </cell>
          <cell r="E7">
            <v>0</v>
          </cell>
          <cell r="F7">
            <v>99.581588745117202</v>
          </cell>
          <cell r="G7">
            <v>159.38114767763699</v>
          </cell>
          <cell r="H7">
            <v>72</v>
          </cell>
          <cell r="I7">
            <v>228</v>
          </cell>
          <cell r="J7">
            <v>6</v>
          </cell>
        </row>
        <row r="8">
          <cell r="A8" t="str">
            <v>POWIAT BIALSKI (WOJ. LUBELSKIE)</v>
          </cell>
          <cell r="B8" t="str">
            <v>TM - Przeciwko bezpieczeństwu powszechnemu i bezpieczeństwu w komunikacji</v>
          </cell>
          <cell r="C8">
            <v>272</v>
          </cell>
          <cell r="D8">
            <v>271</v>
          </cell>
          <cell r="E8">
            <v>0</v>
          </cell>
          <cell r="F8">
            <v>99.632354736328097</v>
          </cell>
          <cell r="G8">
            <v>242.143683788836</v>
          </cell>
          <cell r="H8">
            <v>223</v>
          </cell>
          <cell r="I8">
            <v>256</v>
          </cell>
          <cell r="J8">
            <v>12</v>
          </cell>
        </row>
        <row r="9">
          <cell r="A9" t="str">
            <v>POWIAT BIAŁA PODLASKA (WOJ. LUBELSKIE)</v>
          </cell>
          <cell r="B9" t="str">
            <v>TM - Przeciwko bezpieczeństwu powszechnemu i bezpieczeństwu w komunikacji</v>
          </cell>
          <cell r="C9">
            <v>77</v>
          </cell>
          <cell r="D9">
            <v>77</v>
          </cell>
          <cell r="E9">
            <v>0</v>
          </cell>
          <cell r="F9">
            <v>100</v>
          </cell>
          <cell r="G9">
            <v>134.172053877921</v>
          </cell>
          <cell r="H9">
            <v>0</v>
          </cell>
          <cell r="I9">
            <v>74</v>
          </cell>
          <cell r="J9">
            <v>0</v>
          </cell>
        </row>
        <row r="10">
          <cell r="A10" t="str">
            <v>POWIAT BIAŁOBRZESKI (WOJ. MAZOWIECKIE)</v>
          </cell>
          <cell r="B10" t="str">
            <v>TM - Przeciwko bezpieczeństwu powszechnemu i bezpieczeństwu w komunikacji</v>
          </cell>
          <cell r="C10">
            <v>50</v>
          </cell>
          <cell r="D10">
            <v>49</v>
          </cell>
          <cell r="E10">
            <v>0</v>
          </cell>
          <cell r="F10">
            <v>98</v>
          </cell>
          <cell r="G10">
            <v>149.01797156737101</v>
          </cell>
          <cell r="H10">
            <v>40</v>
          </cell>
          <cell r="I10">
            <v>49</v>
          </cell>
          <cell r="J10">
            <v>2</v>
          </cell>
        </row>
        <row r="11">
          <cell r="A11" t="str">
            <v>POWIAT BIAŁOGARDZKI (WOJ. ZACHODNIOPOMORSKIE)</v>
          </cell>
          <cell r="B11" t="str">
            <v>TM - Przeciwko bezpieczeństwu powszechnemu i bezpieczeństwu w komunikacji</v>
          </cell>
          <cell r="C11">
            <v>121</v>
          </cell>
          <cell r="D11">
            <v>120</v>
          </cell>
          <cell r="E11">
            <v>0</v>
          </cell>
          <cell r="F11">
            <v>99.173553466796903</v>
          </cell>
          <cell r="G11">
            <v>250.32065869502301</v>
          </cell>
          <cell r="H11">
            <v>36</v>
          </cell>
          <cell r="I11">
            <v>106</v>
          </cell>
          <cell r="J11">
            <v>1</v>
          </cell>
        </row>
        <row r="12">
          <cell r="A12" t="str">
            <v>POWIAT BIAŁOSTOCKI (WOJ. PODLASKIE)</v>
          </cell>
          <cell r="B12" t="str">
            <v>TM - Przeciwko bezpieczeństwu powszechnemu i bezpieczeństwu w komunikacji</v>
          </cell>
          <cell r="C12">
            <v>224</v>
          </cell>
          <cell r="D12">
            <v>222</v>
          </cell>
          <cell r="E12">
            <v>0</v>
          </cell>
          <cell r="F12">
            <v>99.107139587402301</v>
          </cell>
          <cell r="G12">
            <v>153.55717948366399</v>
          </cell>
          <cell r="H12">
            <v>152</v>
          </cell>
          <cell r="I12">
            <v>194</v>
          </cell>
          <cell r="J12">
            <v>5</v>
          </cell>
        </row>
        <row r="13">
          <cell r="A13" t="str">
            <v>POWIAT BIAŁYSTOK (WOJ. PODLASKIE)</v>
          </cell>
          <cell r="B13" t="str">
            <v>TM - Przeciwko bezpieczeństwu powszechnemu i bezpieczeństwu w komunikacji</v>
          </cell>
          <cell r="C13">
            <v>338</v>
          </cell>
          <cell r="D13">
            <v>330</v>
          </cell>
          <cell r="E13">
            <v>0</v>
          </cell>
          <cell r="F13">
            <v>97.633132934570298</v>
          </cell>
          <cell r="G13">
            <v>114.069724275252</v>
          </cell>
          <cell r="H13">
            <v>0</v>
          </cell>
          <cell r="I13">
            <v>319</v>
          </cell>
          <cell r="J13">
            <v>10</v>
          </cell>
        </row>
        <row r="14">
          <cell r="A14" t="str">
            <v>POWIAT BIELSKI (WOJ. PODLASKIE)</v>
          </cell>
          <cell r="B14" t="str">
            <v>TM - Przeciwko bezpieczeństwu powszechnemu i bezpieczeństwu w komunikacji</v>
          </cell>
          <cell r="C14">
            <v>92</v>
          </cell>
          <cell r="D14">
            <v>90</v>
          </cell>
          <cell r="E14">
            <v>0</v>
          </cell>
          <cell r="F14">
            <v>97.826087951660199</v>
          </cell>
          <cell r="G14">
            <v>163.52939085301901</v>
          </cell>
          <cell r="H14">
            <v>50</v>
          </cell>
          <cell r="I14">
            <v>85</v>
          </cell>
          <cell r="J14">
            <v>2</v>
          </cell>
        </row>
        <row r="15">
          <cell r="A15" t="str">
            <v>POWIAT BIELSKI (WOJ. ŚLĄSKIE)</v>
          </cell>
          <cell r="B15" t="str">
            <v>TM - Przeciwko bezpieczeństwu powszechnemu i bezpieczeństwu w komunikacji</v>
          </cell>
          <cell r="C15">
            <v>217</v>
          </cell>
          <cell r="D15">
            <v>213</v>
          </cell>
          <cell r="E15">
            <v>0</v>
          </cell>
          <cell r="F15">
            <v>98.156684875488295</v>
          </cell>
          <cell r="G15">
            <v>133.542570540632</v>
          </cell>
          <cell r="H15">
            <v>143</v>
          </cell>
          <cell r="I15">
            <v>199</v>
          </cell>
          <cell r="J15">
            <v>2</v>
          </cell>
        </row>
        <row r="16">
          <cell r="A16" t="str">
            <v>POWIAT BIELSKO-BIAŁA (WOJ. ŚLĄSKIE)</v>
          </cell>
          <cell r="B16" t="str">
            <v>TM - Przeciwko bezpieczeństwu powszechnemu i bezpieczeństwu w komunikacji</v>
          </cell>
          <cell r="C16">
            <v>246</v>
          </cell>
          <cell r="D16">
            <v>228</v>
          </cell>
          <cell r="E16">
            <v>1</v>
          </cell>
          <cell r="F16">
            <v>92.307693481445298</v>
          </cell>
          <cell r="G16">
            <v>142.68562181349901</v>
          </cell>
          <cell r="H16">
            <v>0</v>
          </cell>
          <cell r="I16">
            <v>215</v>
          </cell>
          <cell r="J16">
            <v>11</v>
          </cell>
        </row>
        <row r="17">
          <cell r="A17" t="str">
            <v>POWIAT BIERUŃSKO-LĘDZIŃSKI (WOJ. ŚLĄSKIE)</v>
          </cell>
          <cell r="B17" t="str">
            <v>TM - Przeciwko bezpieczeństwu powszechnemu i bezpieczeństwu w komunikacji</v>
          </cell>
          <cell r="C17">
            <v>80</v>
          </cell>
          <cell r="D17">
            <v>79</v>
          </cell>
          <cell r="E17">
            <v>0</v>
          </cell>
          <cell r="F17">
            <v>98.75</v>
          </cell>
          <cell r="G17">
            <v>135.49217532687501</v>
          </cell>
          <cell r="H17">
            <v>16</v>
          </cell>
          <cell r="I17">
            <v>73</v>
          </cell>
          <cell r="J17">
            <v>3</v>
          </cell>
        </row>
        <row r="18">
          <cell r="A18" t="str">
            <v>POWIAT BIESZCZADZKI (WOJ. PODKARPACKIE)</v>
          </cell>
          <cell r="B18" t="str">
            <v>TM - Przeciwko bezpieczeństwu powszechnemu i bezpieczeństwu w komunikacji</v>
          </cell>
          <cell r="C18">
            <v>39</v>
          </cell>
          <cell r="D18">
            <v>39</v>
          </cell>
          <cell r="E18">
            <v>0</v>
          </cell>
          <cell r="F18">
            <v>100</v>
          </cell>
          <cell r="G18">
            <v>177.015250544662</v>
          </cell>
          <cell r="H18">
            <v>25</v>
          </cell>
          <cell r="I18">
            <v>37</v>
          </cell>
          <cell r="J18">
            <v>6</v>
          </cell>
        </row>
        <row r="19">
          <cell r="A19" t="str">
            <v>POWIAT BIŁGORAJSKI (WOJ. LUBELSKIE)</v>
          </cell>
          <cell r="B19" t="str">
            <v>TM - Przeciwko bezpieczeństwu powszechnemu i bezpieczeństwu w komunikacji</v>
          </cell>
          <cell r="C19">
            <v>129</v>
          </cell>
          <cell r="D19">
            <v>128</v>
          </cell>
          <cell r="E19">
            <v>0</v>
          </cell>
          <cell r="F19">
            <v>99.224807739257798</v>
          </cell>
          <cell r="G19">
            <v>126.049188497279</v>
          </cell>
          <cell r="H19">
            <v>91</v>
          </cell>
          <cell r="I19">
            <v>122</v>
          </cell>
          <cell r="J19">
            <v>4</v>
          </cell>
        </row>
        <row r="20">
          <cell r="A20" t="str">
            <v>POWIAT BOCHEŃSKI (WOJ. MAŁOPOLSKIE)</v>
          </cell>
          <cell r="B20" t="str">
            <v>TM - Przeciwko bezpieczeństwu powszechnemu i bezpieczeństwu w komunikacji</v>
          </cell>
          <cell r="C20">
            <v>107</v>
          </cell>
          <cell r="D20">
            <v>105</v>
          </cell>
          <cell r="E20">
            <v>0</v>
          </cell>
          <cell r="F20">
            <v>98.130844116210895</v>
          </cell>
          <cell r="G20">
            <v>101.34783144056</v>
          </cell>
          <cell r="H20">
            <v>63</v>
          </cell>
          <cell r="I20">
            <v>103</v>
          </cell>
          <cell r="J20">
            <v>2</v>
          </cell>
        </row>
        <row r="21">
          <cell r="A21" t="str">
            <v>POWIAT BOLESŁAWIECKI (WOJ. DOLNOŚLĄSKIE)</v>
          </cell>
          <cell r="B21" t="str">
            <v>TM - Przeciwko bezpieczeństwu powszechnemu i bezpieczeństwu w komunikacji</v>
          </cell>
          <cell r="C21">
            <v>199</v>
          </cell>
          <cell r="D21">
            <v>197</v>
          </cell>
          <cell r="E21">
            <v>0</v>
          </cell>
          <cell r="F21">
            <v>98.994972229003906</v>
          </cell>
          <cell r="G21">
            <v>220.63307278674</v>
          </cell>
          <cell r="H21">
            <v>93</v>
          </cell>
          <cell r="I21">
            <v>172</v>
          </cell>
          <cell r="J21">
            <v>6</v>
          </cell>
        </row>
        <row r="22">
          <cell r="A22" t="str">
            <v>POWIAT BRANIEWSKI (WOJ. WARMIŃSKO-MAZURSKIE)</v>
          </cell>
          <cell r="B22" t="str">
            <v>TM - Przeciwko bezpieczeństwu powszechnemu i bezpieczeństwu w komunikacji</v>
          </cell>
          <cell r="C22">
            <v>94</v>
          </cell>
          <cell r="D22">
            <v>94</v>
          </cell>
          <cell r="E22">
            <v>0</v>
          </cell>
          <cell r="F22">
            <v>100</v>
          </cell>
          <cell r="G22">
            <v>223.671060771903</v>
          </cell>
          <cell r="H22">
            <v>52</v>
          </cell>
          <cell r="I22">
            <v>89</v>
          </cell>
          <cell r="J22">
            <v>7</v>
          </cell>
        </row>
        <row r="23">
          <cell r="A23" t="str">
            <v>POWIAT BRODNICKI (WOJ. KUJAWSKO-POMORSKIE)</v>
          </cell>
          <cell r="B23" t="str">
            <v>TM - Przeciwko bezpieczeństwu powszechnemu i bezpieczeństwu w komunikacji</v>
          </cell>
          <cell r="C23">
            <v>112</v>
          </cell>
          <cell r="D23">
            <v>111</v>
          </cell>
          <cell r="E23">
            <v>0</v>
          </cell>
          <cell r="F23">
            <v>99.107139587402301</v>
          </cell>
          <cell r="G23">
            <v>142.837101937228</v>
          </cell>
          <cell r="H23">
            <v>56</v>
          </cell>
          <cell r="I23">
            <v>102</v>
          </cell>
          <cell r="J23">
            <v>1</v>
          </cell>
        </row>
        <row r="24">
          <cell r="A24" t="str">
            <v>POWIAT BRZESKI (WOJ. MAŁOPOLSKIE)</v>
          </cell>
          <cell r="B24" t="str">
            <v>TM - Przeciwko bezpieczeństwu powszechnemu i bezpieczeństwu w komunikacji</v>
          </cell>
          <cell r="C24">
            <v>128</v>
          </cell>
          <cell r="D24">
            <v>128</v>
          </cell>
          <cell r="E24">
            <v>0</v>
          </cell>
          <cell r="F24">
            <v>100</v>
          </cell>
          <cell r="G24">
            <v>137.68918817163799</v>
          </cell>
          <cell r="H24">
            <v>100</v>
          </cell>
          <cell r="I24">
            <v>120</v>
          </cell>
          <cell r="J24">
            <v>1</v>
          </cell>
        </row>
        <row r="25">
          <cell r="A25" t="str">
            <v>POWIAT BRZESKI (WOJ. OPOLSKIE)</v>
          </cell>
          <cell r="B25" t="str">
            <v>TM - Przeciwko bezpieczeństwu powszechnemu i bezpieczeństwu w komunikacji</v>
          </cell>
          <cell r="C25">
            <v>121</v>
          </cell>
          <cell r="D25">
            <v>117</v>
          </cell>
          <cell r="E25">
            <v>0</v>
          </cell>
          <cell r="F25">
            <v>96.6942138671875</v>
          </cell>
          <cell r="G25">
            <v>132.90277228592799</v>
          </cell>
          <cell r="H25">
            <v>56</v>
          </cell>
          <cell r="I25">
            <v>109</v>
          </cell>
          <cell r="J25">
            <v>4</v>
          </cell>
        </row>
        <row r="26">
          <cell r="A26" t="str">
            <v>POWIAT BRZEZIŃSKI (WOJ. ŁÓDZKIE)</v>
          </cell>
          <cell r="B26" t="str">
            <v>TM - Przeciwko bezpieczeństwu powszechnemu i bezpieczeństwu w komunikacji</v>
          </cell>
          <cell r="C26">
            <v>57</v>
          </cell>
          <cell r="D26">
            <v>56</v>
          </cell>
          <cell r="E26">
            <v>0</v>
          </cell>
          <cell r="F26">
            <v>98.245613098144503</v>
          </cell>
          <cell r="G26">
            <v>184.27518427518399</v>
          </cell>
          <cell r="H26">
            <v>34</v>
          </cell>
          <cell r="I26">
            <v>52</v>
          </cell>
          <cell r="J26">
            <v>1</v>
          </cell>
        </row>
        <row r="27">
          <cell r="A27" t="str">
            <v>POWIAT BRZOZOWSKI (WOJ. PODKARPACKIE)</v>
          </cell>
          <cell r="B27" t="str">
            <v>TM - Przeciwko bezpieczeństwu powszechnemu i bezpieczeństwu w komunikacji</v>
          </cell>
          <cell r="C27">
            <v>59</v>
          </cell>
          <cell r="D27">
            <v>59</v>
          </cell>
          <cell r="E27">
            <v>0</v>
          </cell>
          <cell r="F27">
            <v>100</v>
          </cell>
          <cell r="G27">
            <v>89.388521907763206</v>
          </cell>
          <cell r="H27">
            <v>49</v>
          </cell>
          <cell r="I27">
            <v>56</v>
          </cell>
          <cell r="J27">
            <v>0</v>
          </cell>
        </row>
        <row r="28">
          <cell r="A28" t="str">
            <v>POWIAT BUSKI (WOJ. ŚWIĘTOKRZYSKIE)</v>
          </cell>
          <cell r="B28" t="str">
            <v>TM - Przeciwko bezpieczeństwu powszechnemu i bezpieczeństwu w komunikacji</v>
          </cell>
          <cell r="C28">
            <v>136</v>
          </cell>
          <cell r="D28">
            <v>135</v>
          </cell>
          <cell r="E28">
            <v>0</v>
          </cell>
          <cell r="F28">
            <v>99.264709472656193</v>
          </cell>
          <cell r="G28">
            <v>186.503202095418</v>
          </cell>
          <cell r="H28">
            <v>99</v>
          </cell>
          <cell r="I28">
            <v>129</v>
          </cell>
          <cell r="J28">
            <v>1</v>
          </cell>
        </row>
        <row r="29">
          <cell r="A29" t="str">
            <v>POWIAT BYDGOSKI (WOJ. KUJAWSKO-POMORSKIE)</v>
          </cell>
          <cell r="B29" t="str">
            <v>TM - Przeciwko bezpieczeństwu powszechnemu i bezpieczeństwu w komunikacji</v>
          </cell>
          <cell r="C29">
            <v>164</v>
          </cell>
          <cell r="D29">
            <v>164</v>
          </cell>
          <cell r="E29">
            <v>0</v>
          </cell>
          <cell r="F29">
            <v>100</v>
          </cell>
          <cell r="G29">
            <v>144.26460239268101</v>
          </cell>
          <cell r="H29">
            <v>112</v>
          </cell>
          <cell r="I29">
            <v>157</v>
          </cell>
          <cell r="J29">
            <v>6</v>
          </cell>
        </row>
        <row r="30">
          <cell r="A30" t="str">
            <v>POWIAT BYDGOSZCZ (WOJ. KUJAWSKO-POMORSKIE)</v>
          </cell>
          <cell r="B30" t="str">
            <v>TM - Przeciwko bezpieczeństwu powszechnemu i bezpieczeństwu w komunikacji</v>
          </cell>
          <cell r="C30">
            <v>311</v>
          </cell>
          <cell r="D30">
            <v>304</v>
          </cell>
          <cell r="E30">
            <v>0</v>
          </cell>
          <cell r="F30">
            <v>97.749198913574205</v>
          </cell>
          <cell r="G30">
            <v>87.608101636665793</v>
          </cell>
          <cell r="H30">
            <v>0</v>
          </cell>
          <cell r="I30">
            <v>291</v>
          </cell>
          <cell r="J30">
            <v>14</v>
          </cell>
        </row>
        <row r="31">
          <cell r="A31" t="str">
            <v>POWIAT BYTOM (WOJ. ŚLĄSKIE)</v>
          </cell>
          <cell r="B31" t="str">
            <v>TM - Przeciwko bezpieczeństwu powszechnemu i bezpieczeństwu w komunikacji</v>
          </cell>
          <cell r="C31">
            <v>153</v>
          </cell>
          <cell r="D31">
            <v>151</v>
          </cell>
          <cell r="E31">
            <v>0</v>
          </cell>
          <cell r="F31">
            <v>98.692810058593807</v>
          </cell>
          <cell r="G31">
            <v>89.968775542605798</v>
          </cell>
          <cell r="H31">
            <v>0</v>
          </cell>
          <cell r="I31">
            <v>135</v>
          </cell>
          <cell r="J31">
            <v>1</v>
          </cell>
        </row>
        <row r="32">
          <cell r="A32" t="str">
            <v>POWIAT BYTOWSKI (WOJ. POMORSKIE)</v>
          </cell>
          <cell r="B32" t="str">
            <v>TM - Przeciwko bezpieczeństwu powszechnemu i bezpieczeństwu w komunikacji</v>
          </cell>
          <cell r="C32">
            <v>160</v>
          </cell>
          <cell r="D32">
            <v>159</v>
          </cell>
          <cell r="E32">
            <v>0</v>
          </cell>
          <cell r="F32">
            <v>99.375</v>
          </cell>
          <cell r="G32">
            <v>203.032802487152</v>
          </cell>
          <cell r="H32">
            <v>106</v>
          </cell>
          <cell r="I32">
            <v>148</v>
          </cell>
          <cell r="J32">
            <v>8</v>
          </cell>
        </row>
        <row r="33">
          <cell r="A33" t="str">
            <v>POWIAT CHEŁM (WOJ. LUBELSKIE)</v>
          </cell>
          <cell r="B33" t="str">
            <v>TM - Przeciwko bezpieczeństwu powszechnemu i bezpieczeństwu w komunikacji</v>
          </cell>
          <cell r="C33">
            <v>69</v>
          </cell>
          <cell r="D33">
            <v>69</v>
          </cell>
          <cell r="E33">
            <v>0</v>
          </cell>
          <cell r="F33">
            <v>100</v>
          </cell>
          <cell r="G33">
            <v>107.898481602527</v>
          </cell>
          <cell r="H33">
            <v>0</v>
          </cell>
          <cell r="I33">
            <v>66</v>
          </cell>
          <cell r="J33">
            <v>3</v>
          </cell>
        </row>
        <row r="34">
          <cell r="A34" t="str">
            <v>POWIAT CHEŁMIŃSKI (WOJ. KUJAWSKO-POMORSKIE)</v>
          </cell>
          <cell r="B34" t="str">
            <v>TM - Przeciwko bezpieczeństwu powszechnemu i bezpieczeństwu w komunikacji</v>
          </cell>
          <cell r="C34">
            <v>111</v>
          </cell>
          <cell r="D34">
            <v>109</v>
          </cell>
          <cell r="E34">
            <v>0</v>
          </cell>
          <cell r="F34">
            <v>98.198196411132798</v>
          </cell>
          <cell r="G34">
            <v>212.05463750119401</v>
          </cell>
          <cell r="H34">
            <v>82</v>
          </cell>
          <cell r="I34">
            <v>102</v>
          </cell>
          <cell r="J34">
            <v>2</v>
          </cell>
        </row>
        <row r="35">
          <cell r="A35" t="str">
            <v>POWIAT CHEŁMSKI (WOJ. LUBELSKIE)</v>
          </cell>
          <cell r="B35" t="str">
            <v>TM - Przeciwko bezpieczeństwu powszechnemu i bezpieczeństwu w komunikacji</v>
          </cell>
          <cell r="C35">
            <v>186</v>
          </cell>
          <cell r="D35">
            <v>185</v>
          </cell>
          <cell r="E35">
            <v>0</v>
          </cell>
          <cell r="F35">
            <v>99.462364196777301</v>
          </cell>
          <cell r="G35">
            <v>234.732896679665</v>
          </cell>
          <cell r="H35">
            <v>172</v>
          </cell>
          <cell r="I35">
            <v>179</v>
          </cell>
          <cell r="J35">
            <v>28</v>
          </cell>
        </row>
        <row r="36">
          <cell r="A36" t="str">
            <v>POWIAT CHODZIESKI (WOJ. WIELKOPOLSKIE)</v>
          </cell>
          <cell r="B36" t="str">
            <v>TM - Przeciwko bezpieczeństwu powszechnemu i bezpieczeństwu w komunikacji</v>
          </cell>
          <cell r="C36">
            <v>71</v>
          </cell>
          <cell r="D36">
            <v>69</v>
          </cell>
          <cell r="E36">
            <v>0</v>
          </cell>
          <cell r="F36">
            <v>97.183097839355497</v>
          </cell>
          <cell r="G36">
            <v>149.65011381839599</v>
          </cell>
          <cell r="H36">
            <v>35</v>
          </cell>
          <cell r="I36">
            <v>69</v>
          </cell>
          <cell r="J36">
            <v>1</v>
          </cell>
        </row>
        <row r="37">
          <cell r="A37" t="str">
            <v>POWIAT CHOJNICKI (WOJ. POMORSKIE)</v>
          </cell>
          <cell r="B37" t="str">
            <v>TM - Przeciwko bezpieczeństwu powszechnemu i bezpieczeństwu w komunikacji</v>
          </cell>
          <cell r="C37">
            <v>161</v>
          </cell>
          <cell r="D37">
            <v>156</v>
          </cell>
          <cell r="E37">
            <v>0</v>
          </cell>
          <cell r="F37">
            <v>96.8944091796875</v>
          </cell>
          <cell r="G37">
            <v>166.49947775008499</v>
          </cell>
          <cell r="H37">
            <v>78</v>
          </cell>
          <cell r="I37">
            <v>144</v>
          </cell>
          <cell r="J37">
            <v>4</v>
          </cell>
        </row>
        <row r="38">
          <cell r="A38" t="str">
            <v>POWIAT CHORZÓW (WOJ. ŚLĄSKIE)</v>
          </cell>
          <cell r="B38" t="str">
            <v>TM - Przeciwko bezpieczeństwu powszechnemu i bezpieczeństwu w komunikacji</v>
          </cell>
          <cell r="C38">
            <v>149</v>
          </cell>
          <cell r="D38">
            <v>145</v>
          </cell>
          <cell r="E38">
            <v>0</v>
          </cell>
          <cell r="F38">
            <v>97.315437316894503</v>
          </cell>
          <cell r="G38">
            <v>136.02212870066899</v>
          </cell>
          <cell r="H38">
            <v>0</v>
          </cell>
          <cell r="I38">
            <v>134</v>
          </cell>
          <cell r="J38">
            <v>0</v>
          </cell>
        </row>
        <row r="39">
          <cell r="A39" t="str">
            <v>POWIAT CHOSZCZEŃSKI (WOJ. ZACHODNIOPOMORSKIE)</v>
          </cell>
          <cell r="B39" t="str">
            <v>TM - Przeciwko bezpieczeństwu powszechnemu i bezpieczeństwu w komunikacji</v>
          </cell>
          <cell r="C39">
            <v>89</v>
          </cell>
          <cell r="D39">
            <v>89</v>
          </cell>
          <cell r="E39">
            <v>0</v>
          </cell>
          <cell r="F39">
            <v>100</v>
          </cell>
          <cell r="G39">
            <v>180.47247287843501</v>
          </cell>
          <cell r="H39">
            <v>45</v>
          </cell>
          <cell r="I39">
            <v>78</v>
          </cell>
          <cell r="J39">
            <v>2</v>
          </cell>
        </row>
        <row r="40">
          <cell r="A40" t="str">
            <v>POWIAT CHRZANOWSKI (WOJ. MAŁOPOLSKIE)</v>
          </cell>
          <cell r="B40" t="str">
            <v>TM - Przeciwko bezpieczeństwu powszechnemu i bezpieczeństwu w komunikacji</v>
          </cell>
          <cell r="C40">
            <v>194</v>
          </cell>
          <cell r="D40">
            <v>186</v>
          </cell>
          <cell r="E40">
            <v>0</v>
          </cell>
          <cell r="F40">
            <v>95.876289367675795</v>
          </cell>
          <cell r="G40">
            <v>153.69745369270001</v>
          </cell>
          <cell r="H40">
            <v>51</v>
          </cell>
          <cell r="I40">
            <v>174</v>
          </cell>
          <cell r="J40">
            <v>1</v>
          </cell>
        </row>
        <row r="41">
          <cell r="A41" t="str">
            <v>POWIAT CIECHANOWSKI (WOJ. MAZOWIECKIE)</v>
          </cell>
          <cell r="B41" t="str">
            <v>TM - Przeciwko bezpieczeństwu powszechnemu i bezpieczeństwu w komunikacji</v>
          </cell>
          <cell r="C41">
            <v>145</v>
          </cell>
          <cell r="D41">
            <v>143</v>
          </cell>
          <cell r="E41">
            <v>0</v>
          </cell>
          <cell r="F41">
            <v>98.620689392089801</v>
          </cell>
          <cell r="G41">
            <v>160.65413933699699</v>
          </cell>
          <cell r="H41">
            <v>92</v>
          </cell>
          <cell r="I41">
            <v>134</v>
          </cell>
          <cell r="J41">
            <v>0</v>
          </cell>
        </row>
        <row r="42">
          <cell r="A42" t="str">
            <v>POWIAT CIESZYŃSKI (WOJ. ŚLĄSKIE)</v>
          </cell>
          <cell r="B42" t="str">
            <v>TM - Przeciwko bezpieczeństwu powszechnemu i bezpieczeństwu w komunikacji</v>
          </cell>
          <cell r="C42">
            <v>283</v>
          </cell>
          <cell r="D42">
            <v>276</v>
          </cell>
          <cell r="E42">
            <v>0</v>
          </cell>
          <cell r="F42">
            <v>97.526504516601605</v>
          </cell>
          <cell r="G42">
            <v>159.34325803472899</v>
          </cell>
          <cell r="H42">
            <v>115</v>
          </cell>
          <cell r="I42">
            <v>262</v>
          </cell>
          <cell r="J42">
            <v>9</v>
          </cell>
        </row>
        <row r="43">
          <cell r="A43" t="str">
            <v>POWIAT CZARNKOWSKO-TRZCIANECKI (WOJ. WIELKOPOLSKIE)</v>
          </cell>
          <cell r="B43" t="str">
            <v>TM - Przeciwko bezpieczeństwu powszechnemu i bezpieczeństwu w komunikacji</v>
          </cell>
          <cell r="C43">
            <v>163</v>
          </cell>
          <cell r="D43">
            <v>161</v>
          </cell>
          <cell r="E43">
            <v>0</v>
          </cell>
          <cell r="F43">
            <v>98.773002624511705</v>
          </cell>
          <cell r="G43">
            <v>185.744402028374</v>
          </cell>
          <cell r="H43">
            <v>101</v>
          </cell>
          <cell r="I43">
            <v>151</v>
          </cell>
          <cell r="J43">
            <v>3</v>
          </cell>
        </row>
        <row r="44">
          <cell r="A44" t="str">
            <v>POWIAT CZĘSTOCHOWA (WOJ. ŚLĄSKIE)</v>
          </cell>
          <cell r="B44" t="str">
            <v>TM - Przeciwko bezpieczeństwu powszechnemu i bezpieczeństwu w komunikacji</v>
          </cell>
          <cell r="C44">
            <v>304</v>
          </cell>
          <cell r="D44">
            <v>300</v>
          </cell>
          <cell r="E44">
            <v>0</v>
          </cell>
          <cell r="F44">
            <v>98.684211730957003</v>
          </cell>
          <cell r="G44">
            <v>133.761605139262</v>
          </cell>
          <cell r="H44">
            <v>0</v>
          </cell>
          <cell r="I44">
            <v>283</v>
          </cell>
          <cell r="J44">
            <v>11</v>
          </cell>
        </row>
        <row r="45">
          <cell r="A45" t="str">
            <v>POWIAT CZĘSTOCHOWSKI (WOJ. ŚLĄSKIE)</v>
          </cell>
          <cell r="B45" t="str">
            <v>TM - Przeciwko bezpieczeństwu powszechnemu i bezpieczeństwu w komunikacji</v>
          </cell>
          <cell r="C45">
            <v>253</v>
          </cell>
          <cell r="D45">
            <v>250</v>
          </cell>
          <cell r="E45">
            <v>0</v>
          </cell>
          <cell r="F45">
            <v>98.814231872558594</v>
          </cell>
          <cell r="G45">
            <v>186.69244449035901</v>
          </cell>
          <cell r="H45">
            <v>229</v>
          </cell>
          <cell r="I45">
            <v>228</v>
          </cell>
          <cell r="J45">
            <v>1</v>
          </cell>
        </row>
        <row r="46">
          <cell r="A46" t="str">
            <v>POWIAT CZŁUCHOWSKI (WOJ. POMORSKIE)</v>
          </cell>
          <cell r="B46" t="str">
            <v>TM - Przeciwko bezpieczeństwu powszechnemu i bezpieczeństwu w komunikacji</v>
          </cell>
          <cell r="C46">
            <v>98</v>
          </cell>
          <cell r="D46">
            <v>97</v>
          </cell>
          <cell r="E46">
            <v>0</v>
          </cell>
          <cell r="F46">
            <v>98.979591369628906</v>
          </cell>
          <cell r="G46">
            <v>172.513950745507</v>
          </cell>
          <cell r="H46">
            <v>66</v>
          </cell>
          <cell r="I46">
            <v>95</v>
          </cell>
          <cell r="J46">
            <v>3</v>
          </cell>
        </row>
        <row r="47">
          <cell r="A47" t="str">
            <v>POWIAT DĄBROWA GÓRNICZA (WOJ. ŚLĄSKIE)</v>
          </cell>
          <cell r="B47" t="str">
            <v>TM - Przeciwko bezpieczeństwu powszechnemu i bezpieczeństwu w komunikacji</v>
          </cell>
          <cell r="C47">
            <v>144</v>
          </cell>
          <cell r="D47">
            <v>141</v>
          </cell>
          <cell r="E47">
            <v>0</v>
          </cell>
          <cell r="F47">
            <v>97.916664123535199</v>
          </cell>
          <cell r="G47">
            <v>117.598059632016</v>
          </cell>
          <cell r="H47">
            <v>0</v>
          </cell>
          <cell r="I47">
            <v>133</v>
          </cell>
          <cell r="J47">
            <v>2</v>
          </cell>
        </row>
        <row r="48">
          <cell r="A48" t="str">
            <v>POWIAT DĄBROWSKI (WOJ. MAŁOPOLSKIE)</v>
          </cell>
          <cell r="B48" t="str">
            <v>TM - Przeciwko bezpieczeństwu powszechnemu i bezpieczeństwu w komunikacji</v>
          </cell>
          <cell r="C48">
            <v>91</v>
          </cell>
          <cell r="D48">
            <v>90</v>
          </cell>
          <cell r="E48">
            <v>0</v>
          </cell>
          <cell r="F48">
            <v>98.901100158691406</v>
          </cell>
          <cell r="G48">
            <v>153.42077755673199</v>
          </cell>
          <cell r="H48">
            <v>59</v>
          </cell>
          <cell r="I48">
            <v>85</v>
          </cell>
          <cell r="J48">
            <v>0</v>
          </cell>
        </row>
        <row r="49">
          <cell r="A49" t="str">
            <v>POWIAT DĘBICKI (WOJ. PODKARPACKIE)</v>
          </cell>
          <cell r="B49" t="str">
            <v>TM - Przeciwko bezpieczeństwu powszechnemu i bezpieczeństwu w komunikacji</v>
          </cell>
          <cell r="C49">
            <v>157</v>
          </cell>
          <cell r="D49">
            <v>156</v>
          </cell>
          <cell r="E49">
            <v>0</v>
          </cell>
          <cell r="F49">
            <v>99.363059997558594</v>
          </cell>
          <cell r="G49">
            <v>116.088197453454</v>
          </cell>
          <cell r="H49">
            <v>94</v>
          </cell>
          <cell r="I49">
            <v>148</v>
          </cell>
          <cell r="J49">
            <v>2</v>
          </cell>
        </row>
        <row r="50">
          <cell r="A50" t="str">
            <v>POWIAT DRAWSKI (WOJ. ZACHODNIOPOMORSKIE)</v>
          </cell>
          <cell r="B50" t="str">
            <v>TM - Przeciwko bezpieczeństwu powszechnemu i bezpieczeństwu w komunikacji</v>
          </cell>
          <cell r="C50">
            <v>98</v>
          </cell>
          <cell r="D50">
            <v>98</v>
          </cell>
          <cell r="E50">
            <v>0</v>
          </cell>
          <cell r="F50">
            <v>100</v>
          </cell>
          <cell r="G50">
            <v>169.00339731319099</v>
          </cell>
          <cell r="H50">
            <v>32</v>
          </cell>
          <cell r="I50">
            <v>88</v>
          </cell>
          <cell r="J50">
            <v>1</v>
          </cell>
        </row>
        <row r="51">
          <cell r="A51" t="str">
            <v>POWIAT DZIAŁDOWSKI (WOJ. WARMIŃSKO-MAZURSKIE)</v>
          </cell>
          <cell r="B51" t="str">
            <v>TM - Przeciwko bezpieczeństwu powszechnemu i bezpieczeństwu w komunikacji</v>
          </cell>
          <cell r="C51">
            <v>88</v>
          </cell>
          <cell r="D51">
            <v>87</v>
          </cell>
          <cell r="E51">
            <v>0</v>
          </cell>
          <cell r="F51">
            <v>98.863639831542997</v>
          </cell>
          <cell r="G51">
            <v>133.40407792010899</v>
          </cell>
          <cell r="H51">
            <v>53</v>
          </cell>
          <cell r="I51">
            <v>84</v>
          </cell>
          <cell r="J51">
            <v>0</v>
          </cell>
        </row>
        <row r="52">
          <cell r="A52" t="str">
            <v>POWIAT DZIERŻONIOWSKI (WOJ. DOLNOŚLĄSKIE)</v>
          </cell>
          <cell r="B52" t="str">
            <v>TM - Przeciwko bezpieczeństwu powszechnemu i bezpieczeństwu w komunikacji</v>
          </cell>
          <cell r="C52">
            <v>111</v>
          </cell>
          <cell r="D52">
            <v>106</v>
          </cell>
          <cell r="E52">
            <v>0</v>
          </cell>
          <cell r="F52">
            <v>95.495498657226605</v>
          </cell>
          <cell r="G52">
            <v>107.79106013964299</v>
          </cell>
          <cell r="H52">
            <v>32</v>
          </cell>
          <cell r="I52">
            <v>101</v>
          </cell>
          <cell r="J52">
            <v>2</v>
          </cell>
        </row>
        <row r="53">
          <cell r="A53" t="str">
            <v>POWIAT ELBLĄG (WOJ. WARMIŃSKO-MAZURSKIE)</v>
          </cell>
          <cell r="B53" t="str">
            <v>TM - Przeciwko bezpieczeństwu powszechnemu i bezpieczeństwu w komunikacji</v>
          </cell>
          <cell r="C53">
            <v>152</v>
          </cell>
          <cell r="D53">
            <v>147</v>
          </cell>
          <cell r="E53">
            <v>0</v>
          </cell>
          <cell r="F53">
            <v>96.710525512695298</v>
          </cell>
          <cell r="G53">
            <v>125.19355582644199</v>
          </cell>
          <cell r="H53">
            <v>0</v>
          </cell>
          <cell r="I53">
            <v>141</v>
          </cell>
          <cell r="J53">
            <v>1</v>
          </cell>
        </row>
        <row r="54">
          <cell r="A54" t="str">
            <v>POWIAT ELBLĄSKI (WOJ. WARMIŃSKO-MAZURSKIE)</v>
          </cell>
          <cell r="B54" t="str">
            <v>TM - Przeciwko bezpieczeństwu powszechnemu i bezpieczeństwu w komunikacji</v>
          </cell>
          <cell r="C54">
            <v>120</v>
          </cell>
          <cell r="D54">
            <v>120</v>
          </cell>
          <cell r="E54">
            <v>0</v>
          </cell>
          <cell r="F54">
            <v>100</v>
          </cell>
          <cell r="G54">
            <v>206.41254988303299</v>
          </cell>
          <cell r="H54">
            <v>85</v>
          </cell>
          <cell r="I54">
            <v>109</v>
          </cell>
          <cell r="J54">
            <v>2</v>
          </cell>
        </row>
        <row r="55">
          <cell r="A55" t="str">
            <v>POWIAT EŁCKI (WOJ. WARMIŃSKO-MAZURSKIE)</v>
          </cell>
          <cell r="B55" t="str">
            <v>TM - Przeciwko bezpieczeństwu powszechnemu i bezpieczeństwu w komunikacji</v>
          </cell>
          <cell r="C55">
            <v>181</v>
          </cell>
          <cell r="D55">
            <v>180</v>
          </cell>
          <cell r="E55">
            <v>0</v>
          </cell>
          <cell r="F55">
            <v>99.447517395019503</v>
          </cell>
          <cell r="G55">
            <v>200.75421472937001</v>
          </cell>
          <cell r="H55">
            <v>91</v>
          </cell>
          <cell r="I55">
            <v>168</v>
          </cell>
          <cell r="J55">
            <v>1</v>
          </cell>
        </row>
        <row r="56">
          <cell r="A56" t="str">
            <v>POWIAT GARWOLIŃSKI (WOJ. MAZOWIECKIE)</v>
          </cell>
          <cell r="B56" t="str">
            <v>TM - Przeciwko bezpieczeństwu powszechnemu i bezpieczeństwu w komunikacji</v>
          </cell>
          <cell r="C56">
            <v>207</v>
          </cell>
          <cell r="D56">
            <v>207</v>
          </cell>
          <cell r="E56">
            <v>0</v>
          </cell>
          <cell r="F56">
            <v>100</v>
          </cell>
          <cell r="G56">
            <v>190.31857674803501</v>
          </cell>
          <cell r="H56">
            <v>160</v>
          </cell>
          <cell r="I56">
            <v>196</v>
          </cell>
          <cell r="J56">
            <v>4</v>
          </cell>
        </row>
        <row r="57">
          <cell r="A57" t="str">
            <v>POWIAT GDAŃSK (WOJ. POMORSKIE)</v>
          </cell>
          <cell r="B57" t="str">
            <v>TM - Przeciwko bezpieczeństwu powszechnemu i bezpieczeństwu w komunikacji</v>
          </cell>
          <cell r="C57">
            <v>500</v>
          </cell>
          <cell r="D57">
            <v>488</v>
          </cell>
          <cell r="E57">
            <v>0</v>
          </cell>
          <cell r="F57">
            <v>97.599998474121094</v>
          </cell>
          <cell r="G57">
            <v>107.992293669924</v>
          </cell>
          <cell r="H57">
            <v>0</v>
          </cell>
          <cell r="I57">
            <v>466</v>
          </cell>
          <cell r="J57">
            <v>27</v>
          </cell>
        </row>
        <row r="58">
          <cell r="A58" t="str">
            <v>POWIAT GDAŃSKI (WOJ. POMORSKIE)</v>
          </cell>
          <cell r="B58" t="str">
            <v>TM - Przeciwko bezpieczeństwu powszechnemu i bezpieczeństwu w komunikacji</v>
          </cell>
          <cell r="C58">
            <v>180</v>
          </cell>
          <cell r="D58">
            <v>175</v>
          </cell>
          <cell r="E58">
            <v>0</v>
          </cell>
          <cell r="F58">
            <v>97.222221374511705</v>
          </cell>
          <cell r="G58">
            <v>162.65158223844699</v>
          </cell>
          <cell r="H58">
            <v>129</v>
          </cell>
          <cell r="I58">
            <v>164</v>
          </cell>
          <cell r="J58">
            <v>6</v>
          </cell>
        </row>
        <row r="59">
          <cell r="A59" t="str">
            <v>POWIAT GDYNIA (WOJ. POMORSKIE)</v>
          </cell>
          <cell r="B59" t="str">
            <v>TM - Przeciwko bezpieczeństwu powszechnemu i bezpieczeństwu w komunikacji</v>
          </cell>
          <cell r="C59">
            <v>231</v>
          </cell>
          <cell r="D59">
            <v>226</v>
          </cell>
          <cell r="E59">
            <v>0</v>
          </cell>
          <cell r="F59">
            <v>97.835494995117202</v>
          </cell>
          <cell r="G59">
            <v>93.397862765789696</v>
          </cell>
          <cell r="H59">
            <v>0</v>
          </cell>
          <cell r="I59">
            <v>224</v>
          </cell>
          <cell r="J59">
            <v>15</v>
          </cell>
        </row>
        <row r="60">
          <cell r="A60" t="str">
            <v>POWIAT GIŻYCKI (WOJ. WARMIŃSKO-MAZURSKIE)</v>
          </cell>
          <cell r="B60" t="str">
            <v>TM - Przeciwko bezpieczeństwu powszechnemu i bezpieczeństwu w komunikacji</v>
          </cell>
          <cell r="C60">
            <v>89</v>
          </cell>
          <cell r="D60">
            <v>87</v>
          </cell>
          <cell r="E60">
            <v>0</v>
          </cell>
          <cell r="F60">
            <v>97.7528076171875</v>
          </cell>
          <cell r="G60">
            <v>155.594405594406</v>
          </cell>
          <cell r="H60">
            <v>39</v>
          </cell>
          <cell r="I60">
            <v>84</v>
          </cell>
          <cell r="J60">
            <v>0</v>
          </cell>
        </row>
        <row r="61">
          <cell r="A61" t="str">
            <v>POWIAT GLIWICE (WOJ. ŚLĄSKIE)</v>
          </cell>
          <cell r="B61" t="str">
            <v>TM - Przeciwko bezpieczeństwu powszechnemu i bezpieczeństwu w komunikacji</v>
          </cell>
          <cell r="C61">
            <v>238</v>
          </cell>
          <cell r="D61">
            <v>234</v>
          </cell>
          <cell r="E61">
            <v>0</v>
          </cell>
          <cell r="F61">
            <v>98.319328308105497</v>
          </cell>
          <cell r="G61">
            <v>130.07667965611699</v>
          </cell>
          <cell r="H61">
            <v>0</v>
          </cell>
          <cell r="I61">
            <v>226</v>
          </cell>
          <cell r="J61">
            <v>8</v>
          </cell>
        </row>
        <row r="62">
          <cell r="A62" t="str">
            <v>POWIAT GLIWICKI (WOJ. ŚLĄSKIE)</v>
          </cell>
          <cell r="B62" t="str">
            <v>TM - Przeciwko bezpieczeństwu powszechnemu i bezpieczeństwu w komunikacji</v>
          </cell>
          <cell r="C62">
            <v>164</v>
          </cell>
          <cell r="D62">
            <v>164</v>
          </cell>
          <cell r="E62">
            <v>0</v>
          </cell>
          <cell r="F62">
            <v>100</v>
          </cell>
          <cell r="G62">
            <v>142.28576882032999</v>
          </cell>
          <cell r="H62">
            <v>67</v>
          </cell>
          <cell r="I62">
            <v>154</v>
          </cell>
          <cell r="J62">
            <v>2</v>
          </cell>
        </row>
        <row r="63">
          <cell r="A63" t="str">
            <v>POWIAT GŁOGOWSKI (WOJ. DOLNOŚLĄSKIE)</v>
          </cell>
          <cell r="B63" t="str">
            <v>TM - Przeciwko bezpieczeństwu powszechnemu i bezpieczeństwu w komunikacji</v>
          </cell>
          <cell r="C63">
            <v>119</v>
          </cell>
          <cell r="D63">
            <v>117</v>
          </cell>
          <cell r="E63">
            <v>0</v>
          </cell>
          <cell r="F63">
            <v>98.319328308105497</v>
          </cell>
          <cell r="G63">
            <v>132.13413280035499</v>
          </cell>
          <cell r="H63">
            <v>39</v>
          </cell>
          <cell r="I63">
            <v>111</v>
          </cell>
          <cell r="J63">
            <v>2</v>
          </cell>
        </row>
        <row r="64">
          <cell r="A64" t="str">
            <v>POWIAT GŁUBCZYCKI (WOJ. OPOLSKIE)</v>
          </cell>
          <cell r="B64" t="str">
            <v>TM - Przeciwko bezpieczeństwu powszechnemu i bezpieczeństwu w komunikacji</v>
          </cell>
          <cell r="C64">
            <v>48</v>
          </cell>
          <cell r="D64">
            <v>47</v>
          </cell>
          <cell r="E64">
            <v>0</v>
          </cell>
          <cell r="F64">
            <v>97.916664123535199</v>
          </cell>
          <cell r="G64">
            <v>102.794731769997</v>
          </cell>
          <cell r="H64">
            <v>18</v>
          </cell>
          <cell r="I64">
            <v>43</v>
          </cell>
          <cell r="J64">
            <v>0</v>
          </cell>
        </row>
        <row r="65">
          <cell r="A65" t="str">
            <v>POWIAT GNIEŹNIEŃSKI (WOJ. WIELKOPOLSKIE)</v>
          </cell>
          <cell r="B65" t="str">
            <v>TM - Przeciwko bezpieczeństwu powszechnemu i bezpieczeństwu w komunikacji</v>
          </cell>
          <cell r="C65">
            <v>184</v>
          </cell>
          <cell r="D65">
            <v>174</v>
          </cell>
          <cell r="E65">
            <v>0</v>
          </cell>
          <cell r="F65">
            <v>94.565216064453097</v>
          </cell>
          <cell r="G65">
            <v>126.805601499614</v>
          </cell>
          <cell r="H65">
            <v>81</v>
          </cell>
          <cell r="I65">
            <v>165</v>
          </cell>
          <cell r="J65">
            <v>6</v>
          </cell>
        </row>
        <row r="66">
          <cell r="A66" t="str">
            <v>POWIAT GOLENIOWSKI (WOJ. ZACHODNIOPOMORSKIE)</v>
          </cell>
          <cell r="B66" t="str">
            <v>TM - Przeciwko bezpieczeństwu powszechnemu i bezpieczeństwu w komunikacji</v>
          </cell>
          <cell r="C66">
            <v>143</v>
          </cell>
          <cell r="D66">
            <v>141</v>
          </cell>
          <cell r="E66">
            <v>0</v>
          </cell>
          <cell r="F66">
            <v>98.601402282714801</v>
          </cell>
          <cell r="G66">
            <v>173.62797474502199</v>
          </cell>
          <cell r="H66">
            <v>73</v>
          </cell>
          <cell r="I66">
            <v>130</v>
          </cell>
          <cell r="J66">
            <v>5</v>
          </cell>
        </row>
        <row r="67">
          <cell r="A67" t="str">
            <v>POWIAT GOLUBSKO-DOBRZYŃSKI (WOJ. KUJAWSKO-POMORSKIE)</v>
          </cell>
          <cell r="B67" t="str">
            <v>TM - Przeciwko bezpieczeństwu powszechnemu i bezpieczeństwu w komunikacji</v>
          </cell>
          <cell r="C67">
            <v>62</v>
          </cell>
          <cell r="D67">
            <v>61</v>
          </cell>
          <cell r="E67">
            <v>0</v>
          </cell>
          <cell r="F67">
            <v>98.387100219726605</v>
          </cell>
          <cell r="G67">
            <v>136.89556193420199</v>
          </cell>
          <cell r="H67">
            <v>45</v>
          </cell>
          <cell r="I67">
            <v>57</v>
          </cell>
          <cell r="J67">
            <v>0</v>
          </cell>
        </row>
        <row r="68">
          <cell r="A68" t="str">
            <v>POWIAT GOŁDAPSKI (WOJ. WARMIŃSKO-MAZURSKIE)</v>
          </cell>
          <cell r="B68" t="str">
            <v>TM - Przeciwko bezpieczeństwu powszechnemu i bezpieczeństwu w komunikacji</v>
          </cell>
          <cell r="C68">
            <v>40</v>
          </cell>
          <cell r="D68">
            <v>40</v>
          </cell>
          <cell r="E68">
            <v>0</v>
          </cell>
          <cell r="F68">
            <v>100</v>
          </cell>
          <cell r="G68">
            <v>147.107498804752</v>
          </cell>
          <cell r="H68">
            <v>22</v>
          </cell>
          <cell r="I68">
            <v>37</v>
          </cell>
          <cell r="J68">
            <v>0</v>
          </cell>
        </row>
        <row r="69">
          <cell r="A69" t="str">
            <v>POWIAT GORLICKI (WOJ. MAŁOPOLSKIE)</v>
          </cell>
          <cell r="B69" t="str">
            <v>TM - Przeciwko bezpieczeństwu powszechnemu i bezpieczeństwu w komunikacji</v>
          </cell>
          <cell r="C69">
            <v>95</v>
          </cell>
          <cell r="D69">
            <v>95</v>
          </cell>
          <cell r="E69">
            <v>0</v>
          </cell>
          <cell r="F69">
            <v>100</v>
          </cell>
          <cell r="G69">
            <v>87.098430394601706</v>
          </cell>
          <cell r="H69">
            <v>61</v>
          </cell>
          <cell r="I69">
            <v>91</v>
          </cell>
          <cell r="J69">
            <v>0</v>
          </cell>
        </row>
        <row r="70">
          <cell r="A70" t="str">
            <v>POWIAT GORZOWSKI (WOJ. LUBUSKIE)</v>
          </cell>
          <cell r="B70" t="str">
            <v>TM - Przeciwko bezpieczeństwu powszechnemu i bezpieczeństwu w komunikacji</v>
          </cell>
          <cell r="C70">
            <v>130</v>
          </cell>
          <cell r="D70">
            <v>129</v>
          </cell>
          <cell r="E70">
            <v>0</v>
          </cell>
          <cell r="F70">
            <v>99.230766296386705</v>
          </cell>
          <cell r="G70">
            <v>183.12438371601601</v>
          </cell>
          <cell r="H70">
            <v>77</v>
          </cell>
          <cell r="I70">
            <v>116</v>
          </cell>
          <cell r="J70">
            <v>8</v>
          </cell>
        </row>
        <row r="71">
          <cell r="A71" t="str">
            <v>POWIAT GORZÓW WIELKOPOLSKI (WOJ. LUBUSKIE)</v>
          </cell>
          <cell r="B71" t="str">
            <v>TM - Przeciwko bezpieczeństwu powszechnemu i bezpieczeństwu w komunikacji</v>
          </cell>
          <cell r="C71">
            <v>147</v>
          </cell>
          <cell r="D71">
            <v>145</v>
          </cell>
          <cell r="E71">
            <v>0</v>
          </cell>
          <cell r="F71">
            <v>98.639457702636705</v>
          </cell>
          <cell r="G71">
            <v>118.633535360057</v>
          </cell>
          <cell r="H71">
            <v>0</v>
          </cell>
          <cell r="I71">
            <v>129</v>
          </cell>
          <cell r="J71">
            <v>12</v>
          </cell>
        </row>
        <row r="72">
          <cell r="A72" t="str">
            <v>POWIAT GOSTYNIŃSKI (WOJ. MAZOWIECKIE)</v>
          </cell>
          <cell r="B72" t="str">
            <v>TM - Przeciwko bezpieczeństwu powszechnemu i bezpieczeństwu w komunikacji</v>
          </cell>
          <cell r="C72">
            <v>77</v>
          </cell>
          <cell r="D72">
            <v>77</v>
          </cell>
          <cell r="E72">
            <v>0</v>
          </cell>
          <cell r="F72">
            <v>100</v>
          </cell>
          <cell r="G72">
            <v>167.869367110685</v>
          </cell>
          <cell r="H72">
            <v>52</v>
          </cell>
          <cell r="I72">
            <v>73</v>
          </cell>
          <cell r="J72">
            <v>0</v>
          </cell>
        </row>
        <row r="73">
          <cell r="A73" t="str">
            <v>POWIAT GOSTYŃSKI (WOJ. WIELKOPOLSKIE)</v>
          </cell>
          <cell r="B73" t="str">
            <v>TM - Przeciwko bezpieczeństwu powszechnemu i bezpieczeństwu w komunikacji</v>
          </cell>
          <cell r="C73">
            <v>84</v>
          </cell>
          <cell r="D73">
            <v>84</v>
          </cell>
          <cell r="E73">
            <v>0</v>
          </cell>
          <cell r="F73">
            <v>100</v>
          </cell>
          <cell r="G73">
            <v>110.373825635635</v>
          </cell>
          <cell r="H73">
            <v>38</v>
          </cell>
          <cell r="I73">
            <v>80</v>
          </cell>
          <cell r="J73">
            <v>0</v>
          </cell>
        </row>
        <row r="74">
          <cell r="A74" t="str">
            <v>POWIAT GÓROWSKI (WOJ. DOLNOŚLĄSKIE)</v>
          </cell>
          <cell r="B74" t="str">
            <v>TM - Przeciwko bezpieczeństwu powszechnemu i bezpieczeństwu w komunikacji</v>
          </cell>
          <cell r="C74">
            <v>96</v>
          </cell>
          <cell r="D74">
            <v>95</v>
          </cell>
          <cell r="E74">
            <v>0</v>
          </cell>
          <cell r="F74">
            <v>98.958335876464801</v>
          </cell>
          <cell r="G74">
            <v>267.80483722487202</v>
          </cell>
          <cell r="H74">
            <v>56</v>
          </cell>
          <cell r="I74">
            <v>84</v>
          </cell>
          <cell r="J74">
            <v>0</v>
          </cell>
        </row>
        <row r="75">
          <cell r="A75" t="str">
            <v>POWIAT GRAJEWSKI (WOJ. PODLASKIE)</v>
          </cell>
          <cell r="B75" t="str">
            <v>TM - Przeciwko bezpieczeństwu powszechnemu i bezpieczeństwu w komunikacji</v>
          </cell>
          <cell r="C75">
            <v>73</v>
          </cell>
          <cell r="D75">
            <v>73</v>
          </cell>
          <cell r="E75">
            <v>0</v>
          </cell>
          <cell r="F75">
            <v>100</v>
          </cell>
          <cell r="G75">
            <v>151.364352658207</v>
          </cell>
          <cell r="H75">
            <v>39</v>
          </cell>
          <cell r="I75">
            <v>71</v>
          </cell>
          <cell r="J75">
            <v>1</v>
          </cell>
        </row>
        <row r="76">
          <cell r="A76" t="str">
            <v>POWIAT GRODZISKI (WOJ. MAZOWIECKIE)</v>
          </cell>
          <cell r="B76" t="str">
            <v>TM - Przeciwko bezpieczeństwu powszechnemu i bezpieczeństwu w komunikacji</v>
          </cell>
          <cell r="C76">
            <v>161</v>
          </cell>
          <cell r="D76">
            <v>159</v>
          </cell>
          <cell r="E76">
            <v>0</v>
          </cell>
          <cell r="F76">
            <v>98.757766723632798</v>
          </cell>
          <cell r="G76">
            <v>176.362979110298</v>
          </cell>
          <cell r="H76">
            <v>100</v>
          </cell>
          <cell r="I76">
            <v>148</v>
          </cell>
          <cell r="J76">
            <v>11</v>
          </cell>
        </row>
        <row r="77">
          <cell r="A77" t="str">
            <v>POWIAT GRODZISKI (WOJ. WIELKOPOLSKIE)</v>
          </cell>
          <cell r="B77" t="str">
            <v>TM - Przeciwko bezpieczeństwu powszechnemu i bezpieczeństwu w komunikacji</v>
          </cell>
          <cell r="C77">
            <v>66</v>
          </cell>
          <cell r="D77">
            <v>66</v>
          </cell>
          <cell r="E77">
            <v>0</v>
          </cell>
          <cell r="F77">
            <v>100</v>
          </cell>
          <cell r="G77">
            <v>128.15533980582501</v>
          </cell>
          <cell r="H77">
            <v>41</v>
          </cell>
          <cell r="I77">
            <v>63</v>
          </cell>
          <cell r="J77">
            <v>7</v>
          </cell>
        </row>
        <row r="78">
          <cell r="A78" t="str">
            <v>POWIAT GRÓJECKI (WOJ. MAZOWIECKIE)</v>
          </cell>
          <cell r="B78" t="str">
            <v>TM - Przeciwko bezpieczeństwu powszechnemu i bezpieczeństwu w komunikacji</v>
          </cell>
          <cell r="C78">
            <v>310</v>
          </cell>
          <cell r="D78">
            <v>305</v>
          </cell>
          <cell r="E78">
            <v>0</v>
          </cell>
          <cell r="F78">
            <v>98.387100219726605</v>
          </cell>
          <cell r="G78">
            <v>314.55794461750799</v>
          </cell>
          <cell r="H78">
            <v>228</v>
          </cell>
          <cell r="I78">
            <v>292</v>
          </cell>
          <cell r="J78">
            <v>12</v>
          </cell>
        </row>
        <row r="79">
          <cell r="A79" t="str">
            <v>POWIAT GRUDZIĄDZ (WOJ. KUJAWSKO-POMORSKIE)</v>
          </cell>
          <cell r="B79" t="str">
            <v>TM - Przeciwko bezpieczeństwu powszechnemu i bezpieczeństwu w komunikacji</v>
          </cell>
          <cell r="C79">
            <v>89</v>
          </cell>
          <cell r="D79">
            <v>88</v>
          </cell>
          <cell r="E79">
            <v>0</v>
          </cell>
          <cell r="F79">
            <v>98.876403808593807</v>
          </cell>
          <cell r="G79">
            <v>92.601263122847499</v>
          </cell>
          <cell r="H79">
            <v>0</v>
          </cell>
          <cell r="I79">
            <v>85</v>
          </cell>
          <cell r="J79">
            <v>0</v>
          </cell>
        </row>
        <row r="80">
          <cell r="A80" t="str">
            <v>POWIAT GRUDZIĄDZKI (WOJ. KUJAWSKO-POMORSKIE)</v>
          </cell>
          <cell r="B80" t="str">
            <v>TM - Przeciwko bezpieczeństwu powszechnemu i bezpieczeństwu w komunikacji</v>
          </cell>
          <cell r="C80">
            <v>86</v>
          </cell>
          <cell r="D80">
            <v>86</v>
          </cell>
          <cell r="E80">
            <v>0</v>
          </cell>
          <cell r="F80">
            <v>100</v>
          </cell>
          <cell r="G80">
            <v>213.314812977478</v>
          </cell>
          <cell r="H80">
            <v>73</v>
          </cell>
          <cell r="I80">
            <v>81</v>
          </cell>
          <cell r="J80">
            <v>0</v>
          </cell>
        </row>
        <row r="81">
          <cell r="A81" t="str">
            <v>POWIAT GRYFICKI (WOJ. ZACHODNIOPOMORSKIE)</v>
          </cell>
          <cell r="B81" t="str">
            <v>TM - Przeciwko bezpieczeństwu powszechnemu i bezpieczeństwu w komunikacji</v>
          </cell>
          <cell r="C81">
            <v>146</v>
          </cell>
          <cell r="D81">
            <v>146</v>
          </cell>
          <cell r="E81">
            <v>0</v>
          </cell>
          <cell r="F81">
            <v>100</v>
          </cell>
          <cell r="G81">
            <v>238.61277722392001</v>
          </cell>
          <cell r="H81">
            <v>60</v>
          </cell>
          <cell r="I81">
            <v>139</v>
          </cell>
          <cell r="J81">
            <v>3</v>
          </cell>
        </row>
        <row r="82">
          <cell r="A82" t="str">
            <v>POWIAT GRYFIŃSKI (WOJ. ZACHODNIOPOMORSKIE)</v>
          </cell>
          <cell r="B82" t="str">
            <v>TM - Przeciwko bezpieczeństwu powszechnemu i bezpieczeństwu w komunikacji</v>
          </cell>
          <cell r="C82">
            <v>157</v>
          </cell>
          <cell r="D82">
            <v>156</v>
          </cell>
          <cell r="E82">
            <v>0</v>
          </cell>
          <cell r="F82">
            <v>99.363059997558594</v>
          </cell>
          <cell r="G82">
            <v>188.46860257133599</v>
          </cell>
          <cell r="H82">
            <v>87</v>
          </cell>
          <cell r="I82">
            <v>134</v>
          </cell>
          <cell r="J82">
            <v>8</v>
          </cell>
        </row>
        <row r="83">
          <cell r="A83" t="str">
            <v>POWIAT HAJNOWSKI (WOJ. PODLASKIE)</v>
          </cell>
          <cell r="B83" t="str">
            <v>TM - Przeciwko bezpieczeństwu powszechnemu i bezpieczeństwu w komunikacji</v>
          </cell>
          <cell r="C83">
            <v>65</v>
          </cell>
          <cell r="D83">
            <v>65</v>
          </cell>
          <cell r="E83">
            <v>0</v>
          </cell>
          <cell r="F83">
            <v>100</v>
          </cell>
          <cell r="G83">
            <v>146.65403185776799</v>
          </cell>
          <cell r="H83">
            <v>36</v>
          </cell>
          <cell r="I83">
            <v>64</v>
          </cell>
          <cell r="J83">
            <v>0</v>
          </cell>
        </row>
        <row r="84">
          <cell r="A84" t="str">
            <v>POWIAT HRUBIESZOWSKI (WOJ. LUBELSKIE)</v>
          </cell>
          <cell r="B84" t="str">
            <v>TM - Przeciwko bezpieczeństwu powszechnemu i bezpieczeństwu w komunikacji</v>
          </cell>
          <cell r="C84">
            <v>97</v>
          </cell>
          <cell r="D84">
            <v>96</v>
          </cell>
          <cell r="E84">
            <v>0</v>
          </cell>
          <cell r="F84">
            <v>98.969070434570298</v>
          </cell>
          <cell r="G84">
            <v>147.95155730453601</v>
          </cell>
          <cell r="H84">
            <v>71</v>
          </cell>
          <cell r="I84">
            <v>88</v>
          </cell>
          <cell r="J84">
            <v>12</v>
          </cell>
        </row>
        <row r="85">
          <cell r="A85" t="str">
            <v>POWIAT IŁAWSKI (WOJ. WARMIŃSKO-MAZURSKIE)</v>
          </cell>
          <cell r="B85" t="str">
            <v>TM - Przeciwko bezpieczeństwu powszechnemu i bezpieczeństwu w komunikacji</v>
          </cell>
          <cell r="C85">
            <v>172</v>
          </cell>
          <cell r="D85">
            <v>171</v>
          </cell>
          <cell r="E85">
            <v>0</v>
          </cell>
          <cell r="F85">
            <v>99.418601989746094</v>
          </cell>
          <cell r="G85">
            <v>185.47473985011101</v>
          </cell>
          <cell r="H85">
            <v>95</v>
          </cell>
          <cell r="I85">
            <v>162</v>
          </cell>
          <cell r="J85">
            <v>0</v>
          </cell>
        </row>
        <row r="86">
          <cell r="A86" t="str">
            <v>POWIAT INOWROCŁAWSKI (WOJ. KUJAWSKO-POMORSKIE)</v>
          </cell>
          <cell r="B86" t="str">
            <v>TM - Przeciwko bezpieczeństwu powszechnemu i bezpieczeństwu w komunikacji</v>
          </cell>
          <cell r="C86">
            <v>245</v>
          </cell>
          <cell r="D86">
            <v>243</v>
          </cell>
          <cell r="E86">
            <v>0</v>
          </cell>
          <cell r="F86">
            <v>99.183670043945298</v>
          </cell>
          <cell r="G86">
            <v>151.088142972551</v>
          </cell>
          <cell r="H86">
            <v>106</v>
          </cell>
          <cell r="I86">
            <v>231</v>
          </cell>
          <cell r="J86">
            <v>3</v>
          </cell>
        </row>
        <row r="87">
          <cell r="A87" t="str">
            <v>POWIAT JANOWSKI (WOJ. LUBELSKIE)</v>
          </cell>
          <cell r="B87" t="str">
            <v>TM - Przeciwko bezpieczeństwu powszechnemu i bezpieczeństwu w komunikacji</v>
          </cell>
          <cell r="C87">
            <v>63</v>
          </cell>
          <cell r="D87">
            <v>63</v>
          </cell>
          <cell r="E87">
            <v>0</v>
          </cell>
          <cell r="F87">
            <v>100</v>
          </cell>
          <cell r="G87">
            <v>134.78242266056199</v>
          </cell>
          <cell r="H87">
            <v>39</v>
          </cell>
          <cell r="I87">
            <v>58</v>
          </cell>
          <cell r="J87">
            <v>1</v>
          </cell>
        </row>
        <row r="88">
          <cell r="A88" t="str">
            <v>POWIAT JAROCIŃSKI (WOJ. WIELKOPOLSKIE)</v>
          </cell>
          <cell r="B88" t="str">
            <v>TM - Przeciwko bezpieczeństwu powszechnemu i bezpieczeństwu w komunikacji</v>
          </cell>
          <cell r="C88">
            <v>102</v>
          </cell>
          <cell r="D88">
            <v>100</v>
          </cell>
          <cell r="E88">
            <v>0</v>
          </cell>
          <cell r="F88">
            <v>98.039215087890597</v>
          </cell>
          <cell r="G88">
            <v>142.13848747927099</v>
          </cell>
          <cell r="H88">
            <v>37</v>
          </cell>
          <cell r="I88">
            <v>94</v>
          </cell>
          <cell r="J88">
            <v>3</v>
          </cell>
        </row>
        <row r="89">
          <cell r="A89" t="str">
            <v>POWIAT JAROSŁAWSKI (WOJ. PODKARPACKIE)</v>
          </cell>
          <cell r="B89" t="str">
            <v>TM - Przeciwko bezpieczeństwu powszechnemu i bezpieczeństwu w komunikacji</v>
          </cell>
          <cell r="C89">
            <v>175</v>
          </cell>
          <cell r="D89">
            <v>174</v>
          </cell>
          <cell r="E89">
            <v>0</v>
          </cell>
          <cell r="F89">
            <v>99.428573608398395</v>
          </cell>
          <cell r="G89">
            <v>144.18244434557599</v>
          </cell>
          <cell r="H89">
            <v>99</v>
          </cell>
          <cell r="I89">
            <v>153</v>
          </cell>
          <cell r="J89">
            <v>8</v>
          </cell>
        </row>
        <row r="90">
          <cell r="A90" t="str">
            <v>POWIAT JASIELSKI (WOJ. PODKARPACKIE)</v>
          </cell>
          <cell r="B90" t="str">
            <v>TM - Przeciwko bezpieczeństwu powszechnemu i bezpieczeństwu w komunikacji</v>
          </cell>
          <cell r="C90">
            <v>109</v>
          </cell>
          <cell r="D90">
            <v>108</v>
          </cell>
          <cell r="E90">
            <v>0</v>
          </cell>
          <cell r="F90">
            <v>99.082565307617202</v>
          </cell>
          <cell r="G90">
            <v>95.169077907677305</v>
          </cell>
          <cell r="H90">
            <v>70</v>
          </cell>
          <cell r="I90">
            <v>98</v>
          </cell>
          <cell r="J90">
            <v>0</v>
          </cell>
        </row>
        <row r="91">
          <cell r="A91" t="str">
            <v>POWIAT JASTRZĘBIE-ZDRÓJ (WOJ. ŚLĄSKIE)</v>
          </cell>
          <cell r="B91" t="str">
            <v>TM - Przeciwko bezpieczeństwu powszechnemu i bezpieczeństwu w komunikacji</v>
          </cell>
          <cell r="C91">
            <v>105</v>
          </cell>
          <cell r="D91">
            <v>105</v>
          </cell>
          <cell r="E91">
            <v>0</v>
          </cell>
          <cell r="F91">
            <v>100</v>
          </cell>
          <cell r="G91">
            <v>116.551410272064</v>
          </cell>
          <cell r="H91">
            <v>0</v>
          </cell>
          <cell r="I91">
            <v>102</v>
          </cell>
          <cell r="J91">
            <v>0</v>
          </cell>
        </row>
        <row r="92">
          <cell r="A92" t="str">
            <v>POWIAT JAWORSKI (WOJ. DOLNOŚLĄSKIE)</v>
          </cell>
          <cell r="B92" t="str">
            <v>TM - Przeciwko bezpieczeństwu powszechnemu i bezpieczeństwu w komunikacji</v>
          </cell>
          <cell r="C92">
            <v>104</v>
          </cell>
          <cell r="D92">
            <v>102</v>
          </cell>
          <cell r="E92">
            <v>0</v>
          </cell>
          <cell r="F92">
            <v>98.076919555664105</v>
          </cell>
          <cell r="G92">
            <v>202.63424518743699</v>
          </cell>
          <cell r="H92">
            <v>56</v>
          </cell>
          <cell r="I92">
            <v>87</v>
          </cell>
          <cell r="J92">
            <v>1</v>
          </cell>
        </row>
        <row r="93">
          <cell r="A93" t="str">
            <v>POWIAT JAWORZNO (WOJ. ŚLĄSKIE)</v>
          </cell>
          <cell r="B93" t="str">
            <v>TM - Przeciwko bezpieczeństwu powszechnemu i bezpieczeństwu w komunikacji</v>
          </cell>
          <cell r="C93">
            <v>88</v>
          </cell>
          <cell r="D93">
            <v>88</v>
          </cell>
          <cell r="E93">
            <v>0</v>
          </cell>
          <cell r="F93">
            <v>100</v>
          </cell>
          <cell r="G93">
            <v>95.013928178107903</v>
          </cell>
          <cell r="H93">
            <v>0</v>
          </cell>
          <cell r="I93">
            <v>84</v>
          </cell>
          <cell r="J93">
            <v>1</v>
          </cell>
        </row>
        <row r="94">
          <cell r="A94" t="str">
            <v>POWIAT JELENIA GÓRA (WOJ. DOLNOŚLĄSKIE)</v>
          </cell>
          <cell r="B94" t="str">
            <v>TM - Przeciwko bezpieczeństwu powszechnemu i bezpieczeństwu w komunikacji</v>
          </cell>
          <cell r="C94">
            <v>125</v>
          </cell>
          <cell r="D94">
            <v>122</v>
          </cell>
          <cell r="E94">
            <v>0</v>
          </cell>
          <cell r="F94">
            <v>97.599998474121094</v>
          </cell>
          <cell r="G94">
            <v>154.53275476269999</v>
          </cell>
          <cell r="H94">
            <v>0</v>
          </cell>
          <cell r="I94">
            <v>104</v>
          </cell>
          <cell r="J94">
            <v>4</v>
          </cell>
        </row>
        <row r="95">
          <cell r="A95" t="str">
            <v>POWIAT JELENIOGÓRSKI (WOJ. DOLNOŚLĄSKIE)</v>
          </cell>
          <cell r="B95" t="str">
            <v>TM - Przeciwko bezpieczeństwu powszechnemu i bezpieczeństwu w komunikacji</v>
          </cell>
          <cell r="C95">
            <v>132</v>
          </cell>
          <cell r="D95">
            <v>125</v>
          </cell>
          <cell r="E95">
            <v>0</v>
          </cell>
          <cell r="F95">
            <v>94.696968078613295</v>
          </cell>
          <cell r="G95">
            <v>204.87350613068401</v>
          </cell>
          <cell r="H95">
            <v>64</v>
          </cell>
          <cell r="I95">
            <v>112</v>
          </cell>
          <cell r="J95">
            <v>3</v>
          </cell>
        </row>
        <row r="96">
          <cell r="A96" t="str">
            <v>POWIAT JĘDRZEJOWSKI (WOJ. ŚWIĘTOKRZYSKIE)</v>
          </cell>
          <cell r="B96" t="str">
            <v>TM - Przeciwko bezpieczeństwu powszechnemu i bezpieczeństwu w komunikacji</v>
          </cell>
          <cell r="C96">
            <v>119</v>
          </cell>
          <cell r="D96">
            <v>112</v>
          </cell>
          <cell r="E96">
            <v>0</v>
          </cell>
          <cell r="F96">
            <v>94.117645263671903</v>
          </cell>
          <cell r="G96">
            <v>136.86813502789099</v>
          </cell>
          <cell r="H96">
            <v>88</v>
          </cell>
          <cell r="I96">
            <v>103</v>
          </cell>
          <cell r="J96">
            <v>1</v>
          </cell>
        </row>
        <row r="97">
          <cell r="A97" t="str">
            <v>POWIAT KALISKI (WOJ. WIELKOPOLSKIE)</v>
          </cell>
          <cell r="B97" t="str">
            <v>TM - Przeciwko bezpieczeństwu powszechnemu i bezpieczeństwu w komunikacji</v>
          </cell>
          <cell r="C97">
            <v>136</v>
          </cell>
          <cell r="D97">
            <v>136</v>
          </cell>
          <cell r="E97">
            <v>0</v>
          </cell>
          <cell r="F97">
            <v>100</v>
          </cell>
          <cell r="G97">
            <v>164.00361772686199</v>
          </cell>
          <cell r="H97">
            <v>120</v>
          </cell>
          <cell r="I97">
            <v>132</v>
          </cell>
          <cell r="J97">
            <v>7</v>
          </cell>
        </row>
        <row r="98">
          <cell r="A98" t="str">
            <v>POWIAT KALISZ (WOJ. WIELKOPOLSKIE)</v>
          </cell>
          <cell r="B98" t="str">
            <v>TM - Przeciwko bezpieczeństwu powszechnemu i bezpieczeństwu w komunikacji</v>
          </cell>
          <cell r="C98">
            <v>139</v>
          </cell>
          <cell r="D98">
            <v>133</v>
          </cell>
          <cell r="E98">
            <v>0</v>
          </cell>
          <cell r="F98">
            <v>95.683456420898395</v>
          </cell>
          <cell r="G98">
            <v>135.51060199853799</v>
          </cell>
          <cell r="H98">
            <v>0</v>
          </cell>
          <cell r="I98">
            <v>125</v>
          </cell>
          <cell r="J98">
            <v>7</v>
          </cell>
        </row>
        <row r="99">
          <cell r="A99" t="str">
            <v>POWIAT KAMIENNOGÓRSKI (WOJ. DOLNOŚLĄSKIE)</v>
          </cell>
          <cell r="B99" t="str">
            <v>TM - Przeciwko bezpieczeństwu powszechnemu i bezpieczeństwu w komunikacji</v>
          </cell>
          <cell r="C99">
            <v>54</v>
          </cell>
          <cell r="D99">
            <v>53</v>
          </cell>
          <cell r="E99">
            <v>0</v>
          </cell>
          <cell r="F99">
            <v>98.148147583007798</v>
          </cell>
          <cell r="G99">
            <v>121.951219512195</v>
          </cell>
          <cell r="H99">
            <v>25</v>
          </cell>
          <cell r="I99">
            <v>44</v>
          </cell>
          <cell r="J99">
            <v>3</v>
          </cell>
        </row>
        <row r="100">
          <cell r="A100" t="str">
            <v>POWIAT KAMIEŃSKI (WOJ. ZACHODNIOPOMORSKIE)</v>
          </cell>
          <cell r="B100" t="str">
            <v>TM - Przeciwko bezpieczeństwu powszechnemu i bezpieczeństwu w komunikacji</v>
          </cell>
          <cell r="C100">
            <v>103</v>
          </cell>
          <cell r="D100">
            <v>102</v>
          </cell>
          <cell r="E100">
            <v>0</v>
          </cell>
          <cell r="F100">
            <v>99.029129028320298</v>
          </cell>
          <cell r="G100">
            <v>217.45096797348401</v>
          </cell>
          <cell r="H100">
            <v>48</v>
          </cell>
          <cell r="I100">
            <v>100</v>
          </cell>
          <cell r="J100">
            <v>1</v>
          </cell>
        </row>
        <row r="101">
          <cell r="A101" t="str">
            <v>POWIAT KARTUSKI (WOJ. POMORSKIE)</v>
          </cell>
          <cell r="B101" t="str">
            <v>TM - Przeciwko bezpieczeństwu powszechnemu i bezpieczeństwu w komunikacji</v>
          </cell>
          <cell r="C101">
            <v>187</v>
          </cell>
          <cell r="D101">
            <v>182</v>
          </cell>
          <cell r="E101">
            <v>0</v>
          </cell>
          <cell r="F101">
            <v>97.326202392578097</v>
          </cell>
          <cell r="G101">
            <v>143.85058001784699</v>
          </cell>
          <cell r="H101">
            <v>158</v>
          </cell>
          <cell r="I101">
            <v>157</v>
          </cell>
          <cell r="J101">
            <v>18</v>
          </cell>
        </row>
        <row r="102">
          <cell r="A102" t="str">
            <v>POWIAT KATOWICE (WOJ. ŚLĄSKIE)</v>
          </cell>
          <cell r="B102" t="str">
            <v>TM - Przeciwko bezpieczeństwu powszechnemu i bezpieczeństwu w komunikacji</v>
          </cell>
          <cell r="C102">
            <v>531</v>
          </cell>
          <cell r="D102">
            <v>523</v>
          </cell>
          <cell r="E102">
            <v>0</v>
          </cell>
          <cell r="F102">
            <v>98.493408203125</v>
          </cell>
          <cell r="G102">
            <v>177.584846093133</v>
          </cell>
          <cell r="H102">
            <v>0</v>
          </cell>
          <cell r="I102">
            <v>493</v>
          </cell>
          <cell r="J102">
            <v>7</v>
          </cell>
        </row>
        <row r="103">
          <cell r="A103" t="str">
            <v>POWIAT KAZIMIERSKI (WOJ. ŚWIĘTOKRZYSKIE)</v>
          </cell>
          <cell r="B103" t="str">
            <v>TM - Przeciwko bezpieczeństwu powszechnemu i bezpieczeństwu w komunikacji</v>
          </cell>
          <cell r="C103">
            <v>37</v>
          </cell>
          <cell r="D103">
            <v>37</v>
          </cell>
          <cell r="E103">
            <v>0</v>
          </cell>
          <cell r="F103">
            <v>100</v>
          </cell>
          <cell r="G103">
            <v>107.802575607482</v>
          </cell>
          <cell r="H103">
            <v>28</v>
          </cell>
          <cell r="I103">
            <v>35</v>
          </cell>
          <cell r="J103">
            <v>0</v>
          </cell>
        </row>
        <row r="104">
          <cell r="A104" t="str">
            <v>POWIAT KĘDZIERZYŃSKO-KOZIELSKI (WOJ. OPOLSKIE)</v>
          </cell>
          <cell r="B104" t="str">
            <v>TM - Przeciwko bezpieczeństwu powszechnemu i bezpieczeństwu w komunikacji</v>
          </cell>
          <cell r="C104">
            <v>111</v>
          </cell>
          <cell r="D104">
            <v>109</v>
          </cell>
          <cell r="E104">
            <v>0</v>
          </cell>
          <cell r="F104">
            <v>98.198196411132798</v>
          </cell>
          <cell r="G104">
            <v>115.76005339562801</v>
          </cell>
          <cell r="H104">
            <v>46</v>
          </cell>
          <cell r="I104">
            <v>102</v>
          </cell>
          <cell r="J104">
            <v>7</v>
          </cell>
        </row>
        <row r="105">
          <cell r="A105" t="str">
            <v>POWIAT KĘPIŃSKI (WOJ. WIELKOPOLSKIE)</v>
          </cell>
          <cell r="B105" t="str">
            <v>TM - Przeciwko bezpieczeństwu powszechnemu i bezpieczeństwu w komunikacji</v>
          </cell>
          <cell r="C105">
            <v>108</v>
          </cell>
          <cell r="D105">
            <v>108</v>
          </cell>
          <cell r="E105">
            <v>0</v>
          </cell>
          <cell r="F105">
            <v>100</v>
          </cell>
          <cell r="G105">
            <v>191.44862795149999</v>
          </cell>
          <cell r="H105">
            <v>82</v>
          </cell>
          <cell r="I105">
            <v>103</v>
          </cell>
          <cell r="J105">
            <v>17</v>
          </cell>
        </row>
        <row r="106">
          <cell r="A106" t="str">
            <v>POWIAT KĘTRZYŃSKI (WOJ. WARMIŃSKO-MAZURSKIE)</v>
          </cell>
          <cell r="B106" t="str">
            <v>TM - Przeciwko bezpieczeństwu powszechnemu i bezpieczeństwu w komunikacji</v>
          </cell>
          <cell r="C106">
            <v>97</v>
          </cell>
          <cell r="D106">
            <v>96</v>
          </cell>
          <cell r="E106">
            <v>1</v>
          </cell>
          <cell r="F106">
            <v>97.959182739257798</v>
          </cell>
          <cell r="G106">
            <v>151.09740330545</v>
          </cell>
          <cell r="H106">
            <v>56</v>
          </cell>
          <cell r="I106">
            <v>84</v>
          </cell>
          <cell r="J106">
            <v>0</v>
          </cell>
        </row>
        <row r="107">
          <cell r="A107" t="str">
            <v>POWIAT KIELCE (WOJ. ŚWIĘTOKRZYSKIE)</v>
          </cell>
          <cell r="B107" t="str">
            <v>TM - Przeciwko bezpieczeństwu powszechnemu i bezpieczeństwu w komunikacji</v>
          </cell>
          <cell r="C107">
            <v>264</v>
          </cell>
          <cell r="D107">
            <v>257</v>
          </cell>
          <cell r="E107">
            <v>0</v>
          </cell>
          <cell r="F107">
            <v>97.348487854003906</v>
          </cell>
          <cell r="G107">
            <v>133.51945135643601</v>
          </cell>
          <cell r="H107">
            <v>0</v>
          </cell>
          <cell r="I107">
            <v>221</v>
          </cell>
          <cell r="J107">
            <v>4</v>
          </cell>
        </row>
        <row r="108">
          <cell r="A108" t="str">
            <v>POWIAT KIELECKI (WOJ. ŚWIĘTOKRZYSKIE)</v>
          </cell>
          <cell r="B108" t="str">
            <v>TM - Przeciwko bezpieczeństwu powszechnemu i bezpieczeństwu w komunikacji</v>
          </cell>
          <cell r="C108">
            <v>297</v>
          </cell>
          <cell r="D108">
            <v>285</v>
          </cell>
          <cell r="E108">
            <v>0</v>
          </cell>
          <cell r="F108">
            <v>95.9595947265625</v>
          </cell>
          <cell r="G108">
            <v>142.242741788714</v>
          </cell>
          <cell r="H108">
            <v>257</v>
          </cell>
          <cell r="I108">
            <v>262</v>
          </cell>
          <cell r="J108">
            <v>6</v>
          </cell>
        </row>
        <row r="109">
          <cell r="A109" t="str">
            <v>POWIAT KLUCZBORSKI (WOJ. OPOLSKIE)</v>
          </cell>
          <cell r="B109" t="str">
            <v>TM - Przeciwko bezpieczeństwu powszechnemu i bezpieczeństwu w komunikacji</v>
          </cell>
          <cell r="C109">
            <v>94</v>
          </cell>
          <cell r="D109">
            <v>93</v>
          </cell>
          <cell r="E109">
            <v>0</v>
          </cell>
          <cell r="F109">
            <v>98.936172485351605</v>
          </cell>
          <cell r="G109">
            <v>141.34700690194401</v>
          </cell>
          <cell r="H109">
            <v>48</v>
          </cell>
          <cell r="I109">
            <v>86</v>
          </cell>
          <cell r="J109">
            <v>4</v>
          </cell>
        </row>
        <row r="110">
          <cell r="A110" t="str">
            <v>POWIAT KŁOBUCKI (WOJ. ŚLĄSKIE)</v>
          </cell>
          <cell r="B110" t="str">
            <v>TM - Przeciwko bezpieczeństwu powszechnemu i bezpieczeństwu w komunikacji</v>
          </cell>
          <cell r="C110">
            <v>144</v>
          </cell>
          <cell r="D110">
            <v>142</v>
          </cell>
          <cell r="E110">
            <v>0</v>
          </cell>
          <cell r="F110">
            <v>98.611114501953097</v>
          </cell>
          <cell r="G110">
            <v>169.13915219</v>
          </cell>
          <cell r="H110">
            <v>112</v>
          </cell>
          <cell r="I110">
            <v>135</v>
          </cell>
          <cell r="J110">
            <v>2</v>
          </cell>
        </row>
        <row r="111">
          <cell r="A111" t="str">
            <v>POWIAT KŁODZKI (WOJ. DOLNOŚLĄSKIE)</v>
          </cell>
          <cell r="B111" t="str">
            <v>TM - Przeciwko bezpieczeństwu powszechnemu i bezpieczeństwu w komunikacji</v>
          </cell>
          <cell r="C111">
            <v>252</v>
          </cell>
          <cell r="D111">
            <v>246</v>
          </cell>
          <cell r="E111">
            <v>0</v>
          </cell>
          <cell r="F111">
            <v>97.619049072265597</v>
          </cell>
          <cell r="G111">
            <v>155.69395017793599</v>
          </cell>
          <cell r="H111">
            <v>81</v>
          </cell>
          <cell r="I111">
            <v>222</v>
          </cell>
          <cell r="J111">
            <v>5</v>
          </cell>
        </row>
        <row r="112">
          <cell r="A112" t="str">
            <v>POWIAT KOLBUSZOWSKI (WOJ. PODKARPACKIE)</v>
          </cell>
          <cell r="B112" t="str">
            <v>TM - Przeciwko bezpieczeństwu powszechnemu i bezpieczeństwu w komunikacji</v>
          </cell>
          <cell r="C112">
            <v>67</v>
          </cell>
          <cell r="D112">
            <v>67</v>
          </cell>
          <cell r="E112">
            <v>0</v>
          </cell>
          <cell r="F112">
            <v>100</v>
          </cell>
          <cell r="G112">
            <v>107.351150419791</v>
          </cell>
          <cell r="H112">
            <v>51</v>
          </cell>
          <cell r="I112">
            <v>66</v>
          </cell>
          <cell r="J112">
            <v>0</v>
          </cell>
        </row>
        <row r="113">
          <cell r="A113" t="str">
            <v>POWIAT KOLNEŃSKI (WOJ. PODLASKIE)</v>
          </cell>
          <cell r="B113" t="str">
            <v>TM - Przeciwko bezpieczeństwu powszechnemu i bezpieczeństwu w komunikacji</v>
          </cell>
          <cell r="C113">
            <v>63</v>
          </cell>
          <cell r="D113">
            <v>63</v>
          </cell>
          <cell r="E113">
            <v>0</v>
          </cell>
          <cell r="F113">
            <v>100</v>
          </cell>
          <cell r="G113">
            <v>161.25729497286801</v>
          </cell>
          <cell r="H113">
            <v>37</v>
          </cell>
          <cell r="I113">
            <v>62</v>
          </cell>
          <cell r="J113">
            <v>2</v>
          </cell>
        </row>
        <row r="114">
          <cell r="A114" t="str">
            <v>POWIAT KOLSKI (WOJ. WIELKOPOLSKIE)</v>
          </cell>
          <cell r="B114" t="str">
            <v>TM - Przeciwko bezpieczeństwu powszechnemu i bezpieczeństwu w komunikacji</v>
          </cell>
          <cell r="C114">
            <v>179</v>
          </cell>
          <cell r="D114">
            <v>179</v>
          </cell>
          <cell r="E114">
            <v>0</v>
          </cell>
          <cell r="F114">
            <v>100</v>
          </cell>
          <cell r="G114">
            <v>202.906436328187</v>
          </cell>
          <cell r="H114">
            <v>95</v>
          </cell>
          <cell r="I114">
            <v>171</v>
          </cell>
          <cell r="J114">
            <v>0</v>
          </cell>
        </row>
        <row r="115">
          <cell r="A115" t="str">
            <v>POWIAT KOŁOBRZESKI (WOJ. ZACHODNIOPOMORSKIE)</v>
          </cell>
          <cell r="B115" t="str">
            <v>TM - Przeciwko bezpieczeństwu powszechnemu i bezpieczeństwu w komunikacji</v>
          </cell>
          <cell r="C115">
            <v>157</v>
          </cell>
          <cell r="D115">
            <v>157</v>
          </cell>
          <cell r="E115">
            <v>0</v>
          </cell>
          <cell r="F115">
            <v>100</v>
          </cell>
          <cell r="G115">
            <v>197.43709050667101</v>
          </cell>
          <cell r="H115">
            <v>58</v>
          </cell>
          <cell r="I115">
            <v>150</v>
          </cell>
          <cell r="J115">
            <v>9</v>
          </cell>
        </row>
        <row r="116">
          <cell r="A116" t="str">
            <v>POWIAT KONECKI (WOJ. ŚWIĘTOKRZYSKIE)</v>
          </cell>
          <cell r="B116" t="str">
            <v>TM - Przeciwko bezpieczeństwu powszechnemu i bezpieczeństwu w komunikacji</v>
          </cell>
          <cell r="C116">
            <v>109</v>
          </cell>
          <cell r="D116">
            <v>105</v>
          </cell>
          <cell r="E116">
            <v>0</v>
          </cell>
          <cell r="F116">
            <v>96.330276489257798</v>
          </cell>
          <cell r="G116">
            <v>132.777858987477</v>
          </cell>
          <cell r="H116">
            <v>69</v>
          </cell>
          <cell r="I116">
            <v>101</v>
          </cell>
          <cell r="J116">
            <v>0</v>
          </cell>
        </row>
        <row r="117">
          <cell r="A117" t="str">
            <v>POWIAT KONIN (WOJ. WIELKOPOLSKIE)</v>
          </cell>
          <cell r="B117" t="str">
            <v>TM - Przeciwko bezpieczeństwu powszechnemu i bezpieczeństwu w komunikacji</v>
          </cell>
          <cell r="C117">
            <v>112</v>
          </cell>
          <cell r="D117">
            <v>111</v>
          </cell>
          <cell r="E117">
            <v>0</v>
          </cell>
          <cell r="F117">
            <v>99.107139587402301</v>
          </cell>
          <cell r="G117">
            <v>148.13443199703701</v>
          </cell>
          <cell r="H117">
            <v>0</v>
          </cell>
          <cell r="I117">
            <v>107</v>
          </cell>
          <cell r="J117">
            <v>0</v>
          </cell>
        </row>
        <row r="118">
          <cell r="A118" t="str">
            <v>POWIAT KONIŃSKI (WOJ. WIELKOPOLSKIE)</v>
          </cell>
          <cell r="B118" t="str">
            <v>TM - Przeciwko bezpieczeństwu powszechnemu i bezpieczeństwu w komunikacji</v>
          </cell>
          <cell r="C118">
            <v>209</v>
          </cell>
          <cell r="D118">
            <v>208</v>
          </cell>
          <cell r="E118">
            <v>1</v>
          </cell>
          <cell r="F118">
            <v>99.047622680664105</v>
          </cell>
          <cell r="G118">
            <v>161.60210314698799</v>
          </cell>
          <cell r="H118">
            <v>176</v>
          </cell>
          <cell r="I118">
            <v>202</v>
          </cell>
          <cell r="J118">
            <v>9</v>
          </cell>
        </row>
        <row r="119">
          <cell r="A119" t="str">
            <v>POWIAT KOSZALIN (WOJ. ZACHODNIOPOMORSKIE)</v>
          </cell>
          <cell r="B119" t="str">
            <v>TM - Przeciwko bezpieczeństwu powszechnemu i bezpieczeństwu w komunikacji</v>
          </cell>
          <cell r="C119">
            <v>202</v>
          </cell>
          <cell r="D119">
            <v>199</v>
          </cell>
          <cell r="E119">
            <v>0</v>
          </cell>
          <cell r="F119">
            <v>98.514854431152301</v>
          </cell>
          <cell r="G119">
            <v>187.06994749076199</v>
          </cell>
          <cell r="H119">
            <v>0</v>
          </cell>
          <cell r="I119">
            <v>182</v>
          </cell>
          <cell r="J119">
            <v>6</v>
          </cell>
        </row>
        <row r="120">
          <cell r="A120" t="str">
            <v>POWIAT KOSZALIŃSKI (WOJ. ZACHODNIOPOMORSKIE)</v>
          </cell>
          <cell r="B120" t="str">
            <v>TM - Przeciwko bezpieczeństwu powszechnemu i bezpieczeństwu w komunikacji</v>
          </cell>
          <cell r="C120">
            <v>128</v>
          </cell>
          <cell r="D120">
            <v>127</v>
          </cell>
          <cell r="E120">
            <v>0</v>
          </cell>
          <cell r="F120">
            <v>99.21875</v>
          </cell>
          <cell r="G120">
            <v>194.502271725752</v>
          </cell>
          <cell r="H120">
            <v>92</v>
          </cell>
          <cell r="I120">
            <v>117</v>
          </cell>
          <cell r="J120">
            <v>5</v>
          </cell>
        </row>
        <row r="121">
          <cell r="A121" t="str">
            <v>POWIAT KOŚCIAŃSKI (WOJ. WIELKOPOLSKIE)</v>
          </cell>
          <cell r="B121" t="str">
            <v>TM - Przeciwko bezpieczeństwu powszechnemu i bezpieczeństwu w komunikacji</v>
          </cell>
          <cell r="C121">
            <v>105</v>
          </cell>
          <cell r="D121">
            <v>104</v>
          </cell>
          <cell r="E121">
            <v>0</v>
          </cell>
          <cell r="F121">
            <v>99.047622680664105</v>
          </cell>
          <cell r="G121">
            <v>132.83404599853301</v>
          </cell>
          <cell r="H121">
            <v>53</v>
          </cell>
          <cell r="I121">
            <v>99</v>
          </cell>
          <cell r="J121">
            <v>2</v>
          </cell>
        </row>
        <row r="122">
          <cell r="A122" t="str">
            <v>POWIAT KOŚCIERSKI (WOJ. POMORSKIE)</v>
          </cell>
          <cell r="B122" t="str">
            <v>TM - Przeciwko bezpieczeństwu powszechnemu i bezpieczeństwu w komunikacji</v>
          </cell>
          <cell r="C122">
            <v>113</v>
          </cell>
          <cell r="D122">
            <v>110</v>
          </cell>
          <cell r="E122">
            <v>0</v>
          </cell>
          <cell r="F122">
            <v>97.345130920410199</v>
          </cell>
          <cell r="G122">
            <v>157.517633611196</v>
          </cell>
          <cell r="H122">
            <v>76</v>
          </cell>
          <cell r="I122">
            <v>101</v>
          </cell>
          <cell r="J122">
            <v>1</v>
          </cell>
        </row>
        <row r="123">
          <cell r="A123" t="str">
            <v>POWIAT KOZIENICKI (WOJ. MAZOWIECKIE)</v>
          </cell>
          <cell r="B123" t="str">
            <v>TM - Przeciwko bezpieczeństwu powszechnemu i bezpieczeństwu w komunikacji</v>
          </cell>
          <cell r="C123">
            <v>119</v>
          </cell>
          <cell r="D123">
            <v>114</v>
          </cell>
          <cell r="E123">
            <v>0</v>
          </cell>
          <cell r="F123">
            <v>95.798316955566406</v>
          </cell>
          <cell r="G123">
            <v>194.67347205863101</v>
          </cell>
          <cell r="H123">
            <v>92</v>
          </cell>
          <cell r="I123">
            <v>109</v>
          </cell>
          <cell r="J123">
            <v>0</v>
          </cell>
        </row>
        <row r="124">
          <cell r="A124" t="str">
            <v>POWIAT KRAKOWSKI (WOJ. MAŁOPOLSKIE)</v>
          </cell>
          <cell r="B124" t="str">
            <v>TM - Przeciwko bezpieczeństwu powszechnemu i bezpieczeństwu w komunikacji</v>
          </cell>
          <cell r="C124">
            <v>400</v>
          </cell>
          <cell r="D124">
            <v>391</v>
          </cell>
          <cell r="E124">
            <v>0</v>
          </cell>
          <cell r="F124">
            <v>97.75</v>
          </cell>
          <cell r="G124">
            <v>147.31391490411701</v>
          </cell>
          <cell r="H124">
            <v>312</v>
          </cell>
          <cell r="I124">
            <v>366</v>
          </cell>
          <cell r="J124">
            <v>11</v>
          </cell>
        </row>
        <row r="125">
          <cell r="A125" t="str">
            <v>POWIAT KRAKÓW (WOJ. MAŁOPOLSKIE)</v>
          </cell>
          <cell r="B125" t="str">
            <v>TM - Przeciwko bezpieczeństwu powszechnemu i bezpieczeństwu w komunikacji</v>
          </cell>
          <cell r="C125">
            <v>839</v>
          </cell>
          <cell r="D125">
            <v>821</v>
          </cell>
          <cell r="E125">
            <v>0</v>
          </cell>
          <cell r="F125">
            <v>97.854591369628906</v>
          </cell>
          <cell r="G125">
            <v>110.040291272323</v>
          </cell>
          <cell r="H125">
            <v>0</v>
          </cell>
          <cell r="I125">
            <v>791</v>
          </cell>
          <cell r="J125">
            <v>21</v>
          </cell>
        </row>
        <row r="126">
          <cell r="A126" t="str">
            <v>POWIAT KRAPKOWICKI (WOJ. OPOLSKIE)</v>
          </cell>
          <cell r="B126" t="str">
            <v>TM - Przeciwko bezpieczeństwu powszechnemu i bezpieczeństwu w komunikacji</v>
          </cell>
          <cell r="C126">
            <v>105</v>
          </cell>
          <cell r="D126">
            <v>104</v>
          </cell>
          <cell r="E126">
            <v>0</v>
          </cell>
          <cell r="F126">
            <v>99.047622680664105</v>
          </cell>
          <cell r="G126">
            <v>162.884135085243</v>
          </cell>
          <cell r="H126">
            <v>38</v>
          </cell>
          <cell r="I126">
            <v>89</v>
          </cell>
          <cell r="J126">
            <v>5</v>
          </cell>
        </row>
        <row r="127">
          <cell r="A127" t="str">
            <v>POWIAT KRASNOSTAWSKI (WOJ. LUBELSKIE)</v>
          </cell>
          <cell r="B127" t="str">
            <v>TM - Przeciwko bezpieczeństwu powszechnemu i bezpieczeństwu w komunikacji</v>
          </cell>
          <cell r="C127">
            <v>127</v>
          </cell>
          <cell r="D127">
            <v>127</v>
          </cell>
          <cell r="E127">
            <v>0</v>
          </cell>
          <cell r="F127">
            <v>100</v>
          </cell>
          <cell r="G127">
            <v>194.95870559700299</v>
          </cell>
          <cell r="H127">
            <v>97</v>
          </cell>
          <cell r="I127">
            <v>116</v>
          </cell>
          <cell r="J127">
            <v>1</v>
          </cell>
        </row>
        <row r="128">
          <cell r="A128" t="str">
            <v>POWIAT KRAŚNICKI (WOJ. LUBELSKIE)</v>
          </cell>
          <cell r="B128" t="str">
            <v>TM - Przeciwko bezpieczeństwu powszechnemu i bezpieczeństwu w komunikacji</v>
          </cell>
          <cell r="C128">
            <v>117</v>
          </cell>
          <cell r="D128">
            <v>116</v>
          </cell>
          <cell r="E128">
            <v>0</v>
          </cell>
          <cell r="F128">
            <v>99.145301818847699</v>
          </cell>
          <cell r="G128">
            <v>120.31590637982799</v>
          </cell>
          <cell r="H128">
            <v>75</v>
          </cell>
          <cell r="I128">
            <v>108</v>
          </cell>
          <cell r="J128">
            <v>1</v>
          </cell>
        </row>
        <row r="129">
          <cell r="A129" t="str">
            <v>POWIAT KROSNO (WOJ. PODKARPACKIE)</v>
          </cell>
          <cell r="B129" t="str">
            <v>TM - Przeciwko bezpieczeństwu powszechnemu i bezpieczeństwu w komunikacji</v>
          </cell>
          <cell r="C129">
            <v>56</v>
          </cell>
          <cell r="D129">
            <v>56</v>
          </cell>
          <cell r="E129">
            <v>0</v>
          </cell>
          <cell r="F129">
            <v>100</v>
          </cell>
          <cell r="G129">
            <v>119.92718706499601</v>
          </cell>
          <cell r="H129">
            <v>0</v>
          </cell>
          <cell r="I129">
            <v>53</v>
          </cell>
          <cell r="J129">
            <v>0</v>
          </cell>
        </row>
        <row r="130">
          <cell r="A130" t="str">
            <v>POWIAT KROŚNIEŃSKI (WOJ. LUBUSKIE)</v>
          </cell>
          <cell r="B130" t="str">
            <v>TM - Przeciwko bezpieczeństwu powszechnemu i bezpieczeństwu w komunikacji</v>
          </cell>
          <cell r="C130">
            <v>119</v>
          </cell>
          <cell r="D130">
            <v>117</v>
          </cell>
          <cell r="E130">
            <v>0</v>
          </cell>
          <cell r="F130">
            <v>98.319328308105497</v>
          </cell>
          <cell r="G130">
            <v>213.051651597887</v>
          </cell>
          <cell r="H130">
            <v>58</v>
          </cell>
          <cell r="I130">
            <v>114</v>
          </cell>
          <cell r="J130">
            <v>4</v>
          </cell>
        </row>
        <row r="131">
          <cell r="A131" t="str">
            <v>POWIAT KROŚNIEŃSKI (WOJ. PODKARPACKIE)</v>
          </cell>
          <cell r="B131" t="str">
            <v>TM - Przeciwko bezpieczeństwu powszechnemu i bezpieczeństwu w komunikacji</v>
          </cell>
          <cell r="C131">
            <v>119</v>
          </cell>
          <cell r="D131">
            <v>119</v>
          </cell>
          <cell r="E131">
            <v>0</v>
          </cell>
          <cell r="F131">
            <v>100</v>
          </cell>
          <cell r="G131">
            <v>106.173214014864</v>
          </cell>
          <cell r="H131">
            <v>101</v>
          </cell>
          <cell r="I131">
            <v>109</v>
          </cell>
          <cell r="J131">
            <v>2</v>
          </cell>
        </row>
        <row r="132">
          <cell r="A132" t="str">
            <v>POWIAT KROTOSZYŃSKI (WOJ. WIELKOPOLSKIE)</v>
          </cell>
          <cell r="B132" t="str">
            <v>TM - Przeciwko bezpieczeństwu powszechnemu i bezpieczeństwu w komunikacji</v>
          </cell>
          <cell r="C132">
            <v>121</v>
          </cell>
          <cell r="D132">
            <v>121</v>
          </cell>
          <cell r="E132">
            <v>0</v>
          </cell>
          <cell r="F132">
            <v>100</v>
          </cell>
          <cell r="G132">
            <v>155.89167461155901</v>
          </cell>
          <cell r="H132">
            <v>45</v>
          </cell>
          <cell r="I132">
            <v>99</v>
          </cell>
          <cell r="J132">
            <v>3</v>
          </cell>
        </row>
        <row r="133">
          <cell r="A133" t="str">
            <v>POWIAT KUTNOWSKI (WOJ. ŁÓDZKIE)</v>
          </cell>
          <cell r="B133" t="str">
            <v>TM - Przeciwko bezpieczeństwu powszechnemu i bezpieczeństwu w komunikacji</v>
          </cell>
          <cell r="C133">
            <v>187</v>
          </cell>
          <cell r="D133">
            <v>186</v>
          </cell>
          <cell r="E133">
            <v>0</v>
          </cell>
          <cell r="F133">
            <v>99.465240478515597</v>
          </cell>
          <cell r="G133">
            <v>189.22337465216299</v>
          </cell>
          <cell r="H133">
            <v>91</v>
          </cell>
          <cell r="I133">
            <v>176</v>
          </cell>
          <cell r="J133">
            <v>1</v>
          </cell>
        </row>
        <row r="134">
          <cell r="A134" t="str">
            <v>POWIAT KWIDZYŃSKI (WOJ. POMORSKIE)</v>
          </cell>
          <cell r="B134" t="str">
            <v>TM - Przeciwko bezpieczeństwu powszechnemu i bezpieczeństwu w komunikacji</v>
          </cell>
          <cell r="C134">
            <v>114</v>
          </cell>
          <cell r="D134">
            <v>111</v>
          </cell>
          <cell r="E134">
            <v>0</v>
          </cell>
          <cell r="F134">
            <v>97.368423461914105</v>
          </cell>
          <cell r="G134">
            <v>136.597289622201</v>
          </cell>
          <cell r="H134">
            <v>47</v>
          </cell>
          <cell r="I134">
            <v>104</v>
          </cell>
          <cell r="J134">
            <v>0</v>
          </cell>
        </row>
        <row r="135">
          <cell r="A135" t="str">
            <v>POWIAT LEGIONOWSKI (WOJ. MAZOWIECKIE)</v>
          </cell>
          <cell r="B135" t="str">
            <v>TM - Przeciwko bezpieczeństwu powszechnemu i bezpieczeństwu w komunikacji</v>
          </cell>
          <cell r="C135">
            <v>246</v>
          </cell>
          <cell r="D135">
            <v>239</v>
          </cell>
          <cell r="E135">
            <v>0</v>
          </cell>
          <cell r="F135">
            <v>97.154472351074205</v>
          </cell>
          <cell r="G135">
            <v>216.088965408197</v>
          </cell>
          <cell r="H135">
            <v>167</v>
          </cell>
          <cell r="I135">
            <v>219</v>
          </cell>
          <cell r="J135">
            <v>12</v>
          </cell>
        </row>
        <row r="136">
          <cell r="A136" t="str">
            <v>POWIAT LEGNICA (WOJ. DOLNOŚLĄSKIE)</v>
          </cell>
          <cell r="B136" t="str">
            <v>TM - Przeciwko bezpieczeństwu powszechnemu i bezpieczeństwu w komunikacji</v>
          </cell>
          <cell r="C136">
            <v>305</v>
          </cell>
          <cell r="D136">
            <v>296</v>
          </cell>
          <cell r="E136">
            <v>0</v>
          </cell>
          <cell r="F136">
            <v>97.049179077148395</v>
          </cell>
          <cell r="G136">
            <v>302.67244886820401</v>
          </cell>
          <cell r="H136">
            <v>3</v>
          </cell>
          <cell r="I136">
            <v>252</v>
          </cell>
          <cell r="J136">
            <v>5</v>
          </cell>
        </row>
        <row r="137">
          <cell r="A137" t="str">
            <v>POWIAT LEGNICKI (WOJ. DOLNOŚLĄSKIE)</v>
          </cell>
          <cell r="B137" t="str">
            <v>TM - Przeciwko bezpieczeństwu powszechnemu i bezpieczeństwu w komunikacji</v>
          </cell>
          <cell r="C137">
            <v>166</v>
          </cell>
          <cell r="D137">
            <v>164</v>
          </cell>
          <cell r="E137">
            <v>0</v>
          </cell>
          <cell r="F137">
            <v>98.795181274414105</v>
          </cell>
          <cell r="G137">
            <v>301.18842420393702</v>
          </cell>
          <cell r="H137">
            <v>120</v>
          </cell>
          <cell r="I137">
            <v>145</v>
          </cell>
          <cell r="J137">
            <v>4</v>
          </cell>
        </row>
        <row r="138">
          <cell r="A138" t="str">
            <v>POWIAT LESKI (WOJ. PODKARPACKIE)</v>
          </cell>
          <cell r="B138" t="str">
            <v>TM - Przeciwko bezpieczeństwu powszechnemu i bezpieczeństwu w komunikacji</v>
          </cell>
          <cell r="C138">
            <v>39</v>
          </cell>
          <cell r="D138">
            <v>39</v>
          </cell>
          <cell r="E138">
            <v>0</v>
          </cell>
          <cell r="F138">
            <v>100</v>
          </cell>
          <cell r="G138">
            <v>146.045536249251</v>
          </cell>
          <cell r="H138">
            <v>26</v>
          </cell>
          <cell r="I138">
            <v>37</v>
          </cell>
          <cell r="J138">
            <v>0</v>
          </cell>
        </row>
        <row r="139">
          <cell r="A139" t="str">
            <v>POWIAT LESZCZYŃSKI (WOJ. WIELKOPOLSKIE)</v>
          </cell>
          <cell r="B139" t="str">
            <v>TM - Przeciwko bezpieczeństwu powszechnemu i bezpieczeństwu w komunikacji</v>
          </cell>
          <cell r="C139">
            <v>97</v>
          </cell>
          <cell r="D139">
            <v>96</v>
          </cell>
          <cell r="E139">
            <v>0</v>
          </cell>
          <cell r="F139">
            <v>98.969070434570298</v>
          </cell>
          <cell r="G139">
            <v>176.34439879285901</v>
          </cell>
          <cell r="H139">
            <v>91</v>
          </cell>
          <cell r="I139">
            <v>90</v>
          </cell>
          <cell r="J139">
            <v>1</v>
          </cell>
        </row>
        <row r="140">
          <cell r="A140" t="str">
            <v>POWIAT LESZNO (WOJ. WIELKOPOLSKIE)</v>
          </cell>
          <cell r="B140" t="str">
            <v>TM - Przeciwko bezpieczeństwu powszechnemu i bezpieczeństwu w komunikacji</v>
          </cell>
          <cell r="C140">
            <v>71</v>
          </cell>
          <cell r="D140">
            <v>71</v>
          </cell>
          <cell r="E140">
            <v>0</v>
          </cell>
          <cell r="F140">
            <v>100</v>
          </cell>
          <cell r="G140">
            <v>110.13215859030799</v>
          </cell>
          <cell r="H140">
            <v>0</v>
          </cell>
          <cell r="I140">
            <v>67</v>
          </cell>
          <cell r="J140">
            <v>7</v>
          </cell>
        </row>
        <row r="141">
          <cell r="A141" t="str">
            <v>POWIAT LEŻAJSKI (WOJ. PODKARPACKIE)</v>
          </cell>
          <cell r="B141" t="str">
            <v>TM - Przeciwko bezpieczeństwu powszechnemu i bezpieczeństwu w komunikacji</v>
          </cell>
          <cell r="C141">
            <v>86</v>
          </cell>
          <cell r="D141">
            <v>85</v>
          </cell>
          <cell r="E141">
            <v>0</v>
          </cell>
          <cell r="F141">
            <v>98.837211608886705</v>
          </cell>
          <cell r="G141">
            <v>123.584526067713</v>
          </cell>
          <cell r="H141">
            <v>48</v>
          </cell>
          <cell r="I141">
            <v>81</v>
          </cell>
          <cell r="J141">
            <v>2</v>
          </cell>
        </row>
        <row r="142">
          <cell r="A142" t="str">
            <v>POWIAT LĘBORSKI (WOJ. POMORSKIE)</v>
          </cell>
          <cell r="B142" t="str">
            <v>TM - Przeciwko bezpieczeństwu powszechnemu i bezpieczeństwu w komunikacji</v>
          </cell>
          <cell r="C142">
            <v>107</v>
          </cell>
          <cell r="D142">
            <v>105</v>
          </cell>
          <cell r="E142">
            <v>0</v>
          </cell>
          <cell r="F142">
            <v>98.130844116210895</v>
          </cell>
          <cell r="G142">
            <v>161.72180826141499</v>
          </cell>
          <cell r="H142">
            <v>41</v>
          </cell>
          <cell r="I142">
            <v>102</v>
          </cell>
          <cell r="J142">
            <v>2</v>
          </cell>
        </row>
        <row r="143">
          <cell r="A143" t="str">
            <v>POWIAT LIDZBARSKI (WOJ. WARMIŃSKO-MAZURSKIE)</v>
          </cell>
          <cell r="B143" t="str">
            <v>TM - Przeciwko bezpieczeństwu powszechnemu i bezpieczeństwu w komunikacji</v>
          </cell>
          <cell r="C143">
            <v>69</v>
          </cell>
          <cell r="D143">
            <v>68</v>
          </cell>
          <cell r="E143">
            <v>0</v>
          </cell>
          <cell r="F143">
            <v>98.550727844238295</v>
          </cell>
          <cell r="G143">
            <v>163.61954897915601</v>
          </cell>
          <cell r="H143">
            <v>40</v>
          </cell>
          <cell r="I143">
            <v>66</v>
          </cell>
          <cell r="J143">
            <v>0</v>
          </cell>
        </row>
        <row r="144">
          <cell r="A144" t="str">
            <v>POWIAT LIMANOWSKI (WOJ. MAŁOPOLSKIE)</v>
          </cell>
          <cell r="B144" t="str">
            <v>TM - Przeciwko bezpieczeństwu powszechnemu i bezpieczeństwu w komunikacji</v>
          </cell>
          <cell r="C144">
            <v>104</v>
          </cell>
          <cell r="D144">
            <v>101</v>
          </cell>
          <cell r="E144">
            <v>0</v>
          </cell>
          <cell r="F144">
            <v>97.115386962890597</v>
          </cell>
          <cell r="G144">
            <v>80.039404014283903</v>
          </cell>
          <cell r="H144">
            <v>78</v>
          </cell>
          <cell r="I144">
            <v>93</v>
          </cell>
          <cell r="J144">
            <v>0</v>
          </cell>
        </row>
        <row r="145">
          <cell r="A145" t="str">
            <v>POWIAT LIPNOWSKI (WOJ. KUJAWSKO-POMORSKIE)</v>
          </cell>
          <cell r="B145" t="str">
            <v>TM - Przeciwko bezpieczeństwu powszechnemu i bezpieczeństwu w komunikacji</v>
          </cell>
          <cell r="C145">
            <v>130</v>
          </cell>
          <cell r="D145">
            <v>128</v>
          </cell>
          <cell r="E145">
            <v>0</v>
          </cell>
          <cell r="F145">
            <v>98.461540222167997</v>
          </cell>
          <cell r="G145">
            <v>195.025353295928</v>
          </cell>
          <cell r="H145">
            <v>95</v>
          </cell>
          <cell r="I145">
            <v>118</v>
          </cell>
          <cell r="J145">
            <v>0</v>
          </cell>
        </row>
        <row r="146">
          <cell r="A146" t="str">
            <v>POWIAT LIPSKI (WOJ. MAZOWIECKIE)</v>
          </cell>
          <cell r="B146" t="str">
            <v>TM - Przeciwko bezpieczeństwu powszechnemu i bezpieczeństwu w komunikacji</v>
          </cell>
          <cell r="C146">
            <v>55</v>
          </cell>
          <cell r="D146">
            <v>54</v>
          </cell>
          <cell r="E146">
            <v>0</v>
          </cell>
          <cell r="F146">
            <v>98.181816101074205</v>
          </cell>
          <cell r="G146">
            <v>157.65184739301199</v>
          </cell>
          <cell r="H146">
            <v>43</v>
          </cell>
          <cell r="I146">
            <v>49</v>
          </cell>
          <cell r="J146">
            <v>0</v>
          </cell>
        </row>
        <row r="147">
          <cell r="A147" t="str">
            <v>POWIAT LUBACZOWSKI (WOJ. PODKARPACKIE)</v>
          </cell>
          <cell r="B147" t="str">
            <v>TM - Przeciwko bezpieczeństwu powszechnemu i bezpieczeństwu w komunikacji</v>
          </cell>
          <cell r="C147">
            <v>96</v>
          </cell>
          <cell r="D147">
            <v>96</v>
          </cell>
          <cell r="E147">
            <v>0</v>
          </cell>
          <cell r="F147">
            <v>100</v>
          </cell>
          <cell r="G147">
            <v>170.28522775649199</v>
          </cell>
          <cell r="H147">
            <v>62</v>
          </cell>
          <cell r="I147">
            <v>90</v>
          </cell>
          <cell r="J147">
            <v>6</v>
          </cell>
        </row>
        <row r="148">
          <cell r="A148" t="str">
            <v>POWIAT LUBAŃSKI (WOJ. DOLNOŚLĄSKIE)</v>
          </cell>
          <cell r="B148" t="str">
            <v>TM - Przeciwko bezpieczeństwu powszechnemu i bezpieczeństwu w komunikacji</v>
          </cell>
          <cell r="C148">
            <v>110</v>
          </cell>
          <cell r="D148">
            <v>107</v>
          </cell>
          <cell r="E148">
            <v>0</v>
          </cell>
          <cell r="F148">
            <v>97.272727966308594</v>
          </cell>
          <cell r="G148">
            <v>198.71377989739099</v>
          </cell>
          <cell r="H148">
            <v>37</v>
          </cell>
          <cell r="I148">
            <v>90</v>
          </cell>
          <cell r="J148">
            <v>1</v>
          </cell>
        </row>
        <row r="149">
          <cell r="A149" t="str">
            <v>POWIAT LUBARTOWSKI (WOJ. LUBELSKIE)</v>
          </cell>
          <cell r="B149" t="str">
            <v>TM - Przeciwko bezpieczeństwu powszechnemu i bezpieczeństwu w komunikacji</v>
          </cell>
          <cell r="C149">
            <v>147</v>
          </cell>
          <cell r="D149">
            <v>145</v>
          </cell>
          <cell r="E149">
            <v>0</v>
          </cell>
          <cell r="F149">
            <v>98.639457702636705</v>
          </cell>
          <cell r="G149">
            <v>164.55469484619201</v>
          </cell>
          <cell r="H149">
            <v>117</v>
          </cell>
          <cell r="I149">
            <v>131</v>
          </cell>
          <cell r="J149">
            <v>0</v>
          </cell>
        </row>
        <row r="150">
          <cell r="A150" t="str">
            <v>POWIAT LUBELSKI (WOJ. LUBELSKIE)</v>
          </cell>
          <cell r="B150" t="str">
            <v>TM - Przeciwko bezpieczeństwu powszechnemu i bezpieczeństwu w komunikacji</v>
          </cell>
          <cell r="C150">
            <v>190</v>
          </cell>
          <cell r="D150">
            <v>184</v>
          </cell>
          <cell r="E150">
            <v>0</v>
          </cell>
          <cell r="F150">
            <v>96.842102050781193</v>
          </cell>
          <cell r="G150">
            <v>125.26453892760399</v>
          </cell>
          <cell r="H150">
            <v>176</v>
          </cell>
          <cell r="I150">
            <v>176</v>
          </cell>
          <cell r="J150">
            <v>1</v>
          </cell>
        </row>
        <row r="151">
          <cell r="A151" t="str">
            <v>POWIAT LUBIŃSKI (WOJ. DOLNOŚLĄSKIE)</v>
          </cell>
          <cell r="B151" t="str">
            <v>TM - Przeciwko bezpieczeństwu powszechnemu i bezpieczeństwu w komunikacji</v>
          </cell>
          <cell r="C151">
            <v>229</v>
          </cell>
          <cell r="D151">
            <v>225</v>
          </cell>
          <cell r="E151">
            <v>0</v>
          </cell>
          <cell r="F151">
            <v>98.253273010253906</v>
          </cell>
          <cell r="G151">
            <v>215.494932575494</v>
          </cell>
          <cell r="H151">
            <v>46</v>
          </cell>
          <cell r="I151">
            <v>183</v>
          </cell>
          <cell r="J151">
            <v>4</v>
          </cell>
        </row>
        <row r="152">
          <cell r="A152" t="str">
            <v>POWIAT LUBLIN (WOJ. LUBELSKIE)</v>
          </cell>
          <cell r="B152" t="str">
            <v>TM - Przeciwko bezpieczeństwu powszechnemu i bezpieczeństwu w komunikacji</v>
          </cell>
          <cell r="C152">
            <v>384</v>
          </cell>
          <cell r="D152">
            <v>378</v>
          </cell>
          <cell r="E152">
            <v>0</v>
          </cell>
          <cell r="F152">
            <v>98.4375</v>
          </cell>
          <cell r="G152">
            <v>112.694243495869</v>
          </cell>
          <cell r="H152">
            <v>0</v>
          </cell>
          <cell r="I152">
            <v>355</v>
          </cell>
          <cell r="J152">
            <v>5</v>
          </cell>
        </row>
        <row r="153">
          <cell r="A153" t="str">
            <v>POWIAT LUBLINIECKI (WOJ. ŚLĄSKIE)</v>
          </cell>
          <cell r="B153" t="str">
            <v>TM - Przeciwko bezpieczeństwu powszechnemu i bezpieczeństwu w komunikacji</v>
          </cell>
          <cell r="C153">
            <v>119</v>
          </cell>
          <cell r="D153">
            <v>119</v>
          </cell>
          <cell r="E153">
            <v>0</v>
          </cell>
          <cell r="F153">
            <v>100</v>
          </cell>
          <cell r="G153">
            <v>154.80278905193001</v>
          </cell>
          <cell r="H153">
            <v>70</v>
          </cell>
          <cell r="I153">
            <v>112</v>
          </cell>
          <cell r="J153">
            <v>3</v>
          </cell>
        </row>
        <row r="154">
          <cell r="A154" t="str">
            <v>POWIAT LWÓWECKI (WOJ. DOLNOŚLĄSKIE)</v>
          </cell>
          <cell r="B154" t="str">
            <v>TM - Przeciwko bezpieczeństwu powszechnemu i bezpieczeństwu w komunikacji</v>
          </cell>
          <cell r="C154">
            <v>87</v>
          </cell>
          <cell r="D154">
            <v>86</v>
          </cell>
          <cell r="E154">
            <v>0</v>
          </cell>
          <cell r="F154">
            <v>98.850578308105497</v>
          </cell>
          <cell r="G154">
            <v>186.95203713254301</v>
          </cell>
          <cell r="H154">
            <v>35</v>
          </cell>
          <cell r="I154">
            <v>73</v>
          </cell>
          <cell r="J154">
            <v>2</v>
          </cell>
        </row>
        <row r="155">
          <cell r="A155" t="str">
            <v>POWIAT ŁAŃCUCKI (WOJ. PODKARPACKIE)</v>
          </cell>
          <cell r="B155" t="str">
            <v>TM - Przeciwko bezpieczeństwu powszechnemu i bezpieczeństwu w komunikacji</v>
          </cell>
          <cell r="C155">
            <v>124</v>
          </cell>
          <cell r="D155">
            <v>123</v>
          </cell>
          <cell r="E155">
            <v>0</v>
          </cell>
          <cell r="F155">
            <v>99.193550109863295</v>
          </cell>
          <cell r="G155">
            <v>154.58262690735</v>
          </cell>
          <cell r="H155">
            <v>84</v>
          </cell>
          <cell r="I155">
            <v>113</v>
          </cell>
          <cell r="J155">
            <v>0</v>
          </cell>
        </row>
        <row r="156">
          <cell r="A156" t="str">
            <v>POWIAT ŁASKI (WOJ. ŁÓDZKIE)</v>
          </cell>
          <cell r="B156" t="str">
            <v>TM - Przeciwko bezpieczeństwu powszechnemu i bezpieczeństwu w komunikacji</v>
          </cell>
          <cell r="C156">
            <v>74</v>
          </cell>
          <cell r="D156">
            <v>73</v>
          </cell>
          <cell r="E156">
            <v>0</v>
          </cell>
          <cell r="F156">
            <v>98.648651123046903</v>
          </cell>
          <cell r="G156">
            <v>147.31645166427799</v>
          </cell>
          <cell r="H156">
            <v>48</v>
          </cell>
          <cell r="I156">
            <v>71</v>
          </cell>
          <cell r="J156">
            <v>1</v>
          </cell>
        </row>
        <row r="157">
          <cell r="A157" t="str">
            <v>POWIAT ŁĘCZYCKI (WOJ. ŁÓDZKIE)</v>
          </cell>
          <cell r="B157" t="str">
            <v>TM - Przeciwko bezpieczeństwu powszechnemu i bezpieczeństwu w komunikacji</v>
          </cell>
          <cell r="C157">
            <v>98</v>
          </cell>
          <cell r="D157">
            <v>97</v>
          </cell>
          <cell r="E157">
            <v>0</v>
          </cell>
          <cell r="F157">
            <v>98.979591369628906</v>
          </cell>
          <cell r="G157">
            <v>192.579783052979</v>
          </cell>
          <cell r="H157">
            <v>78</v>
          </cell>
          <cell r="I157">
            <v>94</v>
          </cell>
          <cell r="J157">
            <v>1</v>
          </cell>
        </row>
        <row r="158">
          <cell r="A158" t="str">
            <v>POWIAT ŁĘCZYŃSKI (WOJ. LUBELSKIE)</v>
          </cell>
          <cell r="B158" t="str">
            <v>TM - Przeciwko bezpieczeństwu powszechnemu i bezpieczeństwu w komunikacji</v>
          </cell>
          <cell r="C158">
            <v>79</v>
          </cell>
          <cell r="D158">
            <v>77</v>
          </cell>
          <cell r="E158">
            <v>0</v>
          </cell>
          <cell r="F158">
            <v>97.468353271484403</v>
          </cell>
          <cell r="G158">
            <v>137.70983317935401</v>
          </cell>
          <cell r="H158">
            <v>69</v>
          </cell>
          <cell r="I158">
            <v>74</v>
          </cell>
          <cell r="J158">
            <v>0</v>
          </cell>
        </row>
        <row r="159">
          <cell r="A159" t="str">
            <v>POWIAT ŁOBESKI (WOJ. ZACHODNIOPOMORSKIE)</v>
          </cell>
          <cell r="B159" t="str">
            <v>TM - Przeciwko bezpieczeństwu powszechnemu i bezpieczeństwu w komunikacji</v>
          </cell>
          <cell r="C159">
            <v>58</v>
          </cell>
          <cell r="D159">
            <v>58</v>
          </cell>
          <cell r="E159">
            <v>0</v>
          </cell>
          <cell r="F159">
            <v>100</v>
          </cell>
          <cell r="G159">
            <v>154.20200462605999</v>
          </cell>
          <cell r="H159">
            <v>29</v>
          </cell>
          <cell r="I159">
            <v>57</v>
          </cell>
          <cell r="J159">
            <v>2</v>
          </cell>
        </row>
        <row r="160">
          <cell r="A160" t="str">
            <v>POWIAT ŁOMŻA (WOJ. PODLASKIE)</v>
          </cell>
          <cell r="B160" t="str">
            <v>TM - Przeciwko bezpieczeństwu powszechnemu i bezpieczeństwu w komunikacji</v>
          </cell>
          <cell r="C160">
            <v>64</v>
          </cell>
          <cell r="D160">
            <v>63</v>
          </cell>
          <cell r="E160">
            <v>0</v>
          </cell>
          <cell r="F160">
            <v>98.4375</v>
          </cell>
          <cell r="G160">
            <v>102.047324446712</v>
          </cell>
          <cell r="H160">
            <v>0</v>
          </cell>
          <cell r="I160">
            <v>59</v>
          </cell>
          <cell r="J160">
            <v>1</v>
          </cell>
        </row>
        <row r="161">
          <cell r="A161" t="str">
            <v>POWIAT ŁOMŻYŃSKI (WOJ. PODLASKIE)</v>
          </cell>
          <cell r="B161" t="str">
            <v>TM - Przeciwko bezpieczeństwu powszechnemu i bezpieczeństwu w komunikacji</v>
          </cell>
          <cell r="C161">
            <v>105</v>
          </cell>
          <cell r="D161">
            <v>105</v>
          </cell>
          <cell r="E161">
            <v>0</v>
          </cell>
          <cell r="F161">
            <v>100</v>
          </cell>
          <cell r="G161">
            <v>204.42731148881501</v>
          </cell>
          <cell r="H161">
            <v>95</v>
          </cell>
          <cell r="I161">
            <v>100</v>
          </cell>
          <cell r="J161">
            <v>2</v>
          </cell>
        </row>
        <row r="162">
          <cell r="A162" t="str">
            <v>POWIAT ŁOSICKI (WOJ. MAZOWIECKIE)</v>
          </cell>
          <cell r="B162" t="str">
            <v>TM - Przeciwko bezpieczeństwu powszechnemu i bezpieczeństwu w komunikacji</v>
          </cell>
          <cell r="C162">
            <v>63</v>
          </cell>
          <cell r="D162">
            <v>63</v>
          </cell>
          <cell r="E162">
            <v>0</v>
          </cell>
          <cell r="F162">
            <v>100</v>
          </cell>
          <cell r="G162">
            <v>199.19059061591</v>
          </cell>
          <cell r="H162">
            <v>45</v>
          </cell>
          <cell r="I162">
            <v>60</v>
          </cell>
          <cell r="J162">
            <v>2</v>
          </cell>
        </row>
        <row r="163">
          <cell r="A163" t="str">
            <v>POWIAT ŁOWICKI (WOJ. ŁÓDZKIE)</v>
          </cell>
          <cell r="B163" t="str">
            <v>TM - Przeciwko bezpieczeństwu powszechnemu i bezpieczeństwu w komunikacji</v>
          </cell>
          <cell r="C163">
            <v>104</v>
          </cell>
          <cell r="D163">
            <v>101</v>
          </cell>
          <cell r="E163">
            <v>0</v>
          </cell>
          <cell r="F163">
            <v>97.115386962890597</v>
          </cell>
          <cell r="G163">
            <v>130.939490846826</v>
          </cell>
          <cell r="H163">
            <v>71</v>
          </cell>
          <cell r="I163">
            <v>97</v>
          </cell>
          <cell r="J163">
            <v>8</v>
          </cell>
        </row>
        <row r="164">
          <cell r="A164" t="str">
            <v>POWIAT ŁÓDZKI WSCHODNI (WOJ. ŁÓDZKIE)</v>
          </cell>
          <cell r="B164" t="str">
            <v>TM - Przeciwko bezpieczeństwu powszechnemu i bezpieczeństwu w komunikacji</v>
          </cell>
          <cell r="C164">
            <v>141</v>
          </cell>
          <cell r="D164">
            <v>140</v>
          </cell>
          <cell r="E164">
            <v>0</v>
          </cell>
          <cell r="F164">
            <v>99.290779113769503</v>
          </cell>
          <cell r="G164">
            <v>199.662980217788</v>
          </cell>
          <cell r="H164">
            <v>89</v>
          </cell>
          <cell r="I164">
            <v>131</v>
          </cell>
          <cell r="J164">
            <v>4</v>
          </cell>
        </row>
        <row r="165">
          <cell r="A165" t="str">
            <v>POWIAT ŁÓDŹ (WOJ. ŁÓDZKIE)</v>
          </cell>
          <cell r="B165" t="str">
            <v>TM - Przeciwko bezpieczeństwu powszechnemu i bezpieczeństwu w komunikacji</v>
          </cell>
          <cell r="C165">
            <v>848</v>
          </cell>
          <cell r="D165">
            <v>806</v>
          </cell>
          <cell r="E165">
            <v>0</v>
          </cell>
          <cell r="F165">
            <v>95.047172546386705</v>
          </cell>
          <cell r="G165">
            <v>121.370339836952</v>
          </cell>
          <cell r="H165">
            <v>0</v>
          </cell>
          <cell r="I165">
            <v>790</v>
          </cell>
          <cell r="J165">
            <v>25</v>
          </cell>
        </row>
        <row r="166">
          <cell r="A166" t="str">
            <v>POWIAT ŁUKOWSKI (WOJ. LUBELSKIE)</v>
          </cell>
          <cell r="B166" t="str">
            <v>TM - Przeciwko bezpieczeństwu powszechnemu i bezpieczeństwu w komunikacji</v>
          </cell>
          <cell r="C166">
            <v>198</v>
          </cell>
          <cell r="D166">
            <v>195</v>
          </cell>
          <cell r="E166">
            <v>0</v>
          </cell>
          <cell r="F166">
            <v>98.484848022460895</v>
          </cell>
          <cell r="G166">
            <v>182.68716207488299</v>
          </cell>
          <cell r="H166">
            <v>138</v>
          </cell>
          <cell r="I166">
            <v>185</v>
          </cell>
          <cell r="J166">
            <v>1</v>
          </cell>
        </row>
        <row r="167">
          <cell r="A167" t="str">
            <v>POWIAT MAKOWSKI (WOJ. MAZOWIECKIE)</v>
          </cell>
          <cell r="B167" t="str">
            <v>TM - Przeciwko bezpieczeństwu powszechnemu i bezpieczeństwu w komunikacji</v>
          </cell>
          <cell r="C167">
            <v>128</v>
          </cell>
          <cell r="D167">
            <v>125</v>
          </cell>
          <cell r="E167">
            <v>0</v>
          </cell>
          <cell r="F167">
            <v>97.65625</v>
          </cell>
          <cell r="G167">
            <v>279.20165775984299</v>
          </cell>
          <cell r="H167">
            <v>99</v>
          </cell>
          <cell r="I167">
            <v>109</v>
          </cell>
          <cell r="J167">
            <v>3</v>
          </cell>
        </row>
        <row r="168">
          <cell r="A168" t="str">
            <v>POWIAT MALBORSKI (WOJ. POMORSKIE)</v>
          </cell>
          <cell r="B168" t="str">
            <v>TM - Przeciwko bezpieczeństwu powszechnemu i bezpieczeństwu w komunikacji</v>
          </cell>
          <cell r="C168">
            <v>81</v>
          </cell>
          <cell r="D168">
            <v>80</v>
          </cell>
          <cell r="E168">
            <v>0</v>
          </cell>
          <cell r="F168">
            <v>98.765434265136705</v>
          </cell>
          <cell r="G168">
            <v>126.189845612177</v>
          </cell>
          <cell r="H168">
            <v>32</v>
          </cell>
          <cell r="I168">
            <v>75</v>
          </cell>
          <cell r="J168">
            <v>0</v>
          </cell>
        </row>
        <row r="169">
          <cell r="A169" t="str">
            <v>POWIAT MIECHOWSKI (WOJ. MAŁOPOLSKIE)</v>
          </cell>
          <cell r="B169" t="str">
            <v>TM - Przeciwko bezpieczeństwu powszechnemu i bezpieczeństwu w komunikacji</v>
          </cell>
          <cell r="C169">
            <v>95</v>
          </cell>
          <cell r="D169">
            <v>95</v>
          </cell>
          <cell r="E169">
            <v>0</v>
          </cell>
          <cell r="F169">
            <v>100</v>
          </cell>
          <cell r="G169">
            <v>191.83780618323499</v>
          </cell>
          <cell r="H169">
            <v>71</v>
          </cell>
          <cell r="I169">
            <v>92</v>
          </cell>
          <cell r="J169">
            <v>0</v>
          </cell>
        </row>
        <row r="170">
          <cell r="A170" t="str">
            <v>POWIAT MIELECKI (WOJ. PODKARPACKIE)</v>
          </cell>
          <cell r="B170" t="str">
            <v>TM - Przeciwko bezpieczeństwu powszechnemu i bezpieczeństwu w komunikacji</v>
          </cell>
          <cell r="C170">
            <v>133</v>
          </cell>
          <cell r="D170">
            <v>132</v>
          </cell>
          <cell r="E170">
            <v>0</v>
          </cell>
          <cell r="F170">
            <v>99.248123168945298</v>
          </cell>
          <cell r="G170">
            <v>97.593190490167302</v>
          </cell>
          <cell r="H170">
            <v>56</v>
          </cell>
          <cell r="I170">
            <v>124</v>
          </cell>
          <cell r="J170">
            <v>2</v>
          </cell>
        </row>
        <row r="171">
          <cell r="A171" t="str">
            <v>POWIAT MIĘDZYCHODZKI (WOJ. WIELKOPOLSKIE)</v>
          </cell>
          <cell r="B171" t="str">
            <v>TM - Przeciwko bezpieczeństwu powszechnemu i bezpieczeństwu w komunikacji</v>
          </cell>
          <cell r="C171">
            <v>44</v>
          </cell>
          <cell r="D171">
            <v>44</v>
          </cell>
          <cell r="E171">
            <v>0</v>
          </cell>
          <cell r="F171">
            <v>100</v>
          </cell>
          <cell r="G171">
            <v>118.700766159491</v>
          </cell>
          <cell r="H171">
            <v>28</v>
          </cell>
          <cell r="I171">
            <v>41</v>
          </cell>
          <cell r="J171">
            <v>4</v>
          </cell>
        </row>
        <row r="172">
          <cell r="A172" t="str">
            <v>POWIAT MIĘDZYRZECKI (WOJ. LUBUSKIE)</v>
          </cell>
          <cell r="B172" t="str">
            <v>TM - Przeciwko bezpieczeństwu powszechnemu i bezpieczeństwu w komunikacji</v>
          </cell>
          <cell r="C172">
            <v>95</v>
          </cell>
          <cell r="D172">
            <v>93</v>
          </cell>
          <cell r="E172">
            <v>0</v>
          </cell>
          <cell r="F172">
            <v>97.894737243652301</v>
          </cell>
          <cell r="G172">
            <v>162.74089935760199</v>
          </cell>
          <cell r="H172">
            <v>39</v>
          </cell>
          <cell r="I172">
            <v>89</v>
          </cell>
          <cell r="J172">
            <v>2</v>
          </cell>
        </row>
        <row r="173">
          <cell r="A173" t="str">
            <v>POWIAT MIKOŁOWSKI (WOJ. ŚLĄSKIE)</v>
          </cell>
          <cell r="B173" t="str">
            <v>TM - Przeciwko bezpieczeństwu powszechnemu i bezpieczeństwu w komunikacji</v>
          </cell>
          <cell r="C173">
            <v>169</v>
          </cell>
          <cell r="D173">
            <v>168</v>
          </cell>
          <cell r="E173">
            <v>0</v>
          </cell>
          <cell r="F173">
            <v>99.408287048339801</v>
          </cell>
          <cell r="G173">
            <v>174.71853774023799</v>
          </cell>
          <cell r="H173">
            <v>27</v>
          </cell>
          <cell r="I173">
            <v>161</v>
          </cell>
          <cell r="J173">
            <v>3</v>
          </cell>
        </row>
        <row r="174">
          <cell r="A174" t="str">
            <v>POWIAT MILICKI (WOJ. DOLNOŚLĄSKIE)</v>
          </cell>
          <cell r="B174" t="str">
            <v>TM - Przeciwko bezpieczeństwu powszechnemu i bezpieczeństwu w komunikacji</v>
          </cell>
          <cell r="C174">
            <v>49</v>
          </cell>
          <cell r="D174">
            <v>48</v>
          </cell>
          <cell r="E174">
            <v>0</v>
          </cell>
          <cell r="F174">
            <v>97.959182739257798</v>
          </cell>
          <cell r="G174">
            <v>131.82674199623401</v>
          </cell>
          <cell r="H174">
            <v>36</v>
          </cell>
          <cell r="I174">
            <v>42</v>
          </cell>
          <cell r="J174">
            <v>2</v>
          </cell>
        </row>
        <row r="175">
          <cell r="A175" t="str">
            <v>POWIAT MIŃSKI (WOJ. MAZOWIECKIE)</v>
          </cell>
          <cell r="B175" t="str">
            <v>TM - Przeciwko bezpieczeństwu powszechnemu i bezpieczeństwu w komunikacji</v>
          </cell>
          <cell r="C175">
            <v>269</v>
          </cell>
          <cell r="D175">
            <v>265</v>
          </cell>
          <cell r="E175">
            <v>0</v>
          </cell>
          <cell r="F175">
            <v>98.513008117675795</v>
          </cell>
          <cell r="G175">
            <v>177.152001685908</v>
          </cell>
          <cell r="H175">
            <v>162</v>
          </cell>
          <cell r="I175">
            <v>250</v>
          </cell>
          <cell r="J175">
            <v>3</v>
          </cell>
        </row>
        <row r="176">
          <cell r="A176" t="str">
            <v>POWIAT MŁAWSKI (WOJ. MAZOWIECKIE)</v>
          </cell>
          <cell r="B176" t="str">
            <v>TM - Przeciwko bezpieczeństwu powszechnemu i bezpieczeństwu w komunikacji</v>
          </cell>
          <cell r="C176">
            <v>117</v>
          </cell>
          <cell r="D176">
            <v>116</v>
          </cell>
          <cell r="E176">
            <v>0</v>
          </cell>
          <cell r="F176">
            <v>99.145301818847699</v>
          </cell>
          <cell r="G176">
            <v>158.74523425097999</v>
          </cell>
          <cell r="H176">
            <v>79</v>
          </cell>
          <cell r="I176">
            <v>105</v>
          </cell>
          <cell r="J176">
            <v>4</v>
          </cell>
        </row>
        <row r="177">
          <cell r="A177" t="str">
            <v>POWIAT MOGILEŃSKI (WOJ. KUJAWSKO-POMORSKIE)</v>
          </cell>
          <cell r="B177" t="str">
            <v>TM - Przeciwko bezpieczeństwu powszechnemu i bezpieczeństwu w komunikacji</v>
          </cell>
          <cell r="C177">
            <v>77</v>
          </cell>
          <cell r="D177">
            <v>77</v>
          </cell>
          <cell r="E177">
            <v>0</v>
          </cell>
          <cell r="F177">
            <v>100</v>
          </cell>
          <cell r="G177">
            <v>166.73523743530899</v>
          </cell>
          <cell r="H177">
            <v>44</v>
          </cell>
          <cell r="I177">
            <v>74</v>
          </cell>
          <cell r="J177">
            <v>0</v>
          </cell>
        </row>
        <row r="178">
          <cell r="A178" t="str">
            <v>POWIAT MONIECKI (WOJ. PODLASKIE)</v>
          </cell>
          <cell r="B178" t="str">
            <v>TM - Przeciwko bezpieczeństwu powszechnemu i bezpieczeństwu w komunikacji</v>
          </cell>
          <cell r="C178">
            <v>70</v>
          </cell>
          <cell r="D178">
            <v>70</v>
          </cell>
          <cell r="E178">
            <v>0</v>
          </cell>
          <cell r="F178">
            <v>100</v>
          </cell>
          <cell r="G178">
            <v>168.92299524602399</v>
          </cell>
          <cell r="H178">
            <v>43</v>
          </cell>
          <cell r="I178">
            <v>67</v>
          </cell>
          <cell r="J178">
            <v>0</v>
          </cell>
        </row>
        <row r="179">
          <cell r="A179" t="str">
            <v>POWIAT MRĄGOWSKI (WOJ. WARMIŃSKO-MAZURSKIE)</v>
          </cell>
          <cell r="B179" t="str">
            <v>TM - Przeciwko bezpieczeństwu powszechnemu i bezpieczeństwu w komunikacji</v>
          </cell>
          <cell r="C179">
            <v>121</v>
          </cell>
          <cell r="D179">
            <v>120</v>
          </cell>
          <cell r="E179">
            <v>0</v>
          </cell>
          <cell r="F179">
            <v>99.173553466796903</v>
          </cell>
          <cell r="G179">
            <v>239.021788515102</v>
          </cell>
          <cell r="H179">
            <v>55</v>
          </cell>
          <cell r="I179">
            <v>115</v>
          </cell>
          <cell r="J179">
            <v>5</v>
          </cell>
        </row>
        <row r="180">
          <cell r="A180" t="str">
            <v>POWIAT MYSŁOWICE (WOJ. ŚLĄSKIE)</v>
          </cell>
          <cell r="B180" t="str">
            <v>TM - Przeciwko bezpieczeństwu powszechnemu i bezpieczeństwu w komunikacji</v>
          </cell>
          <cell r="C180">
            <v>93</v>
          </cell>
          <cell r="D180">
            <v>91</v>
          </cell>
          <cell r="E180">
            <v>0</v>
          </cell>
          <cell r="F180">
            <v>97.849464416503906</v>
          </cell>
          <cell r="G180">
            <v>124.479661629479</v>
          </cell>
          <cell r="H180">
            <v>0</v>
          </cell>
          <cell r="I180">
            <v>88</v>
          </cell>
          <cell r="J180">
            <v>1</v>
          </cell>
        </row>
        <row r="181">
          <cell r="A181" t="str">
            <v>POWIAT MYSZKOWSKI (WOJ. ŚLĄSKIE)</v>
          </cell>
          <cell r="B181" t="str">
            <v>TM - Przeciwko bezpieczeństwu powszechnemu i bezpieczeństwu w komunikacji</v>
          </cell>
          <cell r="C181">
            <v>149</v>
          </cell>
          <cell r="D181">
            <v>149</v>
          </cell>
          <cell r="E181">
            <v>0</v>
          </cell>
          <cell r="F181">
            <v>100</v>
          </cell>
          <cell r="G181">
            <v>207.795830137368</v>
          </cell>
          <cell r="H181">
            <v>74</v>
          </cell>
          <cell r="I181">
            <v>140</v>
          </cell>
          <cell r="J181">
            <v>3</v>
          </cell>
        </row>
        <row r="182">
          <cell r="A182" t="str">
            <v>POWIAT MYŚLENICKI (WOJ. MAŁOPOLSKIE)</v>
          </cell>
          <cell r="B182" t="str">
            <v>TM - Przeciwko bezpieczeństwu powszechnemu i bezpieczeństwu w komunikacji</v>
          </cell>
          <cell r="C182">
            <v>168</v>
          </cell>
          <cell r="D182">
            <v>162</v>
          </cell>
          <cell r="E182">
            <v>0</v>
          </cell>
          <cell r="F182">
            <v>96.428573608398395</v>
          </cell>
          <cell r="G182">
            <v>134.06216334836199</v>
          </cell>
          <cell r="H182">
            <v>119</v>
          </cell>
          <cell r="I182">
            <v>157</v>
          </cell>
          <cell r="J182">
            <v>1</v>
          </cell>
        </row>
        <row r="183">
          <cell r="A183" t="str">
            <v>POWIAT MYŚLIBORSKI (WOJ. ZACHODNIOPOMORSKIE)</v>
          </cell>
          <cell r="B183" t="str">
            <v>TM - Przeciwko bezpieczeństwu powszechnemu i bezpieczeństwu w komunikacji</v>
          </cell>
          <cell r="C183">
            <v>116</v>
          </cell>
          <cell r="D183">
            <v>116</v>
          </cell>
          <cell r="E183">
            <v>0</v>
          </cell>
          <cell r="F183">
            <v>100</v>
          </cell>
          <cell r="G183">
            <v>172.93558149589299</v>
          </cell>
          <cell r="H183">
            <v>51</v>
          </cell>
          <cell r="I183">
            <v>108</v>
          </cell>
          <cell r="J183">
            <v>3</v>
          </cell>
        </row>
        <row r="184">
          <cell r="A184" t="str">
            <v>POWIAT NAKIELSKI (WOJ. KUJAWSKO-POMORSKIE)</v>
          </cell>
          <cell r="B184" t="str">
            <v>TM - Przeciwko bezpieczeństwu powszechnemu i bezpieczeństwu w komunikacji</v>
          </cell>
          <cell r="C184">
            <v>140</v>
          </cell>
          <cell r="D184">
            <v>139</v>
          </cell>
          <cell r="E184">
            <v>0</v>
          </cell>
          <cell r="F184">
            <v>99.285713195800795</v>
          </cell>
          <cell r="G184">
            <v>161.32005899705001</v>
          </cell>
          <cell r="H184">
            <v>65</v>
          </cell>
          <cell r="I184">
            <v>132</v>
          </cell>
          <cell r="J184">
            <v>1</v>
          </cell>
        </row>
        <row r="185">
          <cell r="A185" t="str">
            <v>POWIAT NAMYSŁOWSKI (WOJ. OPOLSKIE)</v>
          </cell>
          <cell r="B185" t="str">
            <v>TM - Przeciwko bezpieczeństwu powszechnemu i bezpieczeństwu w komunikacji</v>
          </cell>
          <cell r="C185">
            <v>62</v>
          </cell>
          <cell r="D185">
            <v>61</v>
          </cell>
          <cell r="E185">
            <v>0</v>
          </cell>
          <cell r="F185">
            <v>98.387100219726605</v>
          </cell>
          <cell r="G185">
            <v>145.31817649126901</v>
          </cell>
          <cell r="H185">
            <v>41</v>
          </cell>
          <cell r="I185">
            <v>60</v>
          </cell>
          <cell r="J185">
            <v>1</v>
          </cell>
        </row>
        <row r="186">
          <cell r="A186" t="str">
            <v>POWIAT NIDZICKI (WOJ. WARMIŃSKO-MAZURSKIE)</v>
          </cell>
          <cell r="B186" t="str">
            <v>TM - Przeciwko bezpieczeństwu powszechnemu i bezpieczeństwu w komunikacji</v>
          </cell>
          <cell r="C186">
            <v>69</v>
          </cell>
          <cell r="D186">
            <v>68</v>
          </cell>
          <cell r="E186">
            <v>0</v>
          </cell>
          <cell r="F186">
            <v>98.550727844238295</v>
          </cell>
          <cell r="G186">
            <v>205.61416055783999</v>
          </cell>
          <cell r="H186">
            <v>48</v>
          </cell>
          <cell r="I186">
            <v>63</v>
          </cell>
          <cell r="J186">
            <v>1</v>
          </cell>
        </row>
        <row r="187">
          <cell r="A187" t="str">
            <v>POWIAT NIŻAŃSKI (WOJ. PODKARPACKIE)</v>
          </cell>
          <cell r="B187" t="str">
            <v>TM - Przeciwko bezpieczeństwu powszechnemu i bezpieczeństwu w komunikacji</v>
          </cell>
          <cell r="C187">
            <v>117</v>
          </cell>
          <cell r="D187">
            <v>116</v>
          </cell>
          <cell r="E187">
            <v>0</v>
          </cell>
          <cell r="F187">
            <v>99.145301818847699</v>
          </cell>
          <cell r="G187">
            <v>174.44981213097199</v>
          </cell>
          <cell r="H187">
            <v>72</v>
          </cell>
          <cell r="I187">
            <v>105</v>
          </cell>
          <cell r="J187">
            <v>0</v>
          </cell>
        </row>
        <row r="188">
          <cell r="A188" t="str">
            <v>POWIAT NOWODWORSKI (WOJ. MAZOWIECKIE)</v>
          </cell>
          <cell r="B188" t="str">
            <v>TM - Przeciwko bezpieczeństwu powszechnemu i bezpieczeństwu w komunikacji</v>
          </cell>
          <cell r="C188">
            <v>188</v>
          </cell>
          <cell r="D188">
            <v>184</v>
          </cell>
          <cell r="E188">
            <v>0</v>
          </cell>
          <cell r="F188">
            <v>97.872337341308594</v>
          </cell>
          <cell r="G188">
            <v>238.448562332737</v>
          </cell>
          <cell r="H188">
            <v>102</v>
          </cell>
          <cell r="I188">
            <v>168</v>
          </cell>
          <cell r="J188">
            <v>2</v>
          </cell>
        </row>
        <row r="189">
          <cell r="A189" t="str">
            <v>POWIAT NOWODWORSKI (WOJ. POMORSKIE)</v>
          </cell>
          <cell r="B189" t="str">
            <v>TM - Przeciwko bezpieczeństwu powszechnemu i bezpieczeństwu w komunikacji</v>
          </cell>
          <cell r="C189">
            <v>85</v>
          </cell>
          <cell r="D189">
            <v>85</v>
          </cell>
          <cell r="E189">
            <v>0</v>
          </cell>
          <cell r="F189">
            <v>100</v>
          </cell>
          <cell r="G189">
            <v>235.41141606890599</v>
          </cell>
          <cell r="H189">
            <v>51</v>
          </cell>
          <cell r="I189">
            <v>79</v>
          </cell>
          <cell r="J189">
            <v>1</v>
          </cell>
        </row>
        <row r="190">
          <cell r="A190" t="str">
            <v>POWIAT NOWOMIEJSKI (WOJ. WARMIŃSKO-MAZURSKIE)</v>
          </cell>
          <cell r="B190" t="str">
            <v>TM - Przeciwko bezpieczeństwu powszechnemu i bezpieczeństwu w komunikacji</v>
          </cell>
          <cell r="C190">
            <v>83</v>
          </cell>
          <cell r="D190">
            <v>83</v>
          </cell>
          <cell r="E190">
            <v>0</v>
          </cell>
          <cell r="F190">
            <v>100</v>
          </cell>
          <cell r="G190">
            <v>187.62574315618099</v>
          </cell>
          <cell r="H190">
            <v>59</v>
          </cell>
          <cell r="I190">
            <v>73</v>
          </cell>
          <cell r="J190">
            <v>3</v>
          </cell>
        </row>
        <row r="191">
          <cell r="A191" t="str">
            <v>POWIAT NOWOSĄDECKI (WOJ. MAŁOPOLSKIE)</v>
          </cell>
          <cell r="B191" t="str">
            <v>TM - Przeciwko bezpieczeństwu powszechnemu i bezpieczeństwu w komunikacji</v>
          </cell>
          <cell r="C191">
            <v>249</v>
          </cell>
          <cell r="D191">
            <v>248</v>
          </cell>
          <cell r="E191">
            <v>0</v>
          </cell>
          <cell r="F191">
            <v>99.598396301269503</v>
          </cell>
          <cell r="G191">
            <v>116.67135226314301</v>
          </cell>
          <cell r="H191">
            <v>198</v>
          </cell>
          <cell r="I191">
            <v>220</v>
          </cell>
          <cell r="J191">
            <v>2</v>
          </cell>
        </row>
        <row r="192">
          <cell r="A192" t="str">
            <v>POWIAT NOWOSOLSKI (WOJ. LUBUSKIE)</v>
          </cell>
          <cell r="B192" t="str">
            <v>TM - Przeciwko bezpieczeństwu powszechnemu i bezpieczeństwu w komunikacji</v>
          </cell>
          <cell r="C192">
            <v>120</v>
          </cell>
          <cell r="D192">
            <v>119</v>
          </cell>
          <cell r="E192">
            <v>0</v>
          </cell>
          <cell r="F192">
            <v>99.166664123535199</v>
          </cell>
          <cell r="G192">
            <v>137.594166007361</v>
          </cell>
          <cell r="H192">
            <v>48</v>
          </cell>
          <cell r="I192">
            <v>112</v>
          </cell>
          <cell r="J192">
            <v>5</v>
          </cell>
        </row>
        <row r="193">
          <cell r="A193" t="str">
            <v>POWIAT NOWOTARSKI (WOJ. MAŁOPOLSKIE)</v>
          </cell>
          <cell r="B193" t="str">
            <v>TM - Przeciwko bezpieczeństwu powszechnemu i bezpieczeństwu w komunikacji</v>
          </cell>
          <cell r="C193">
            <v>227</v>
          </cell>
          <cell r="D193">
            <v>224</v>
          </cell>
          <cell r="E193">
            <v>0</v>
          </cell>
          <cell r="F193">
            <v>98.678413391113295</v>
          </cell>
          <cell r="G193">
            <v>119.102585627938</v>
          </cell>
          <cell r="H193">
            <v>154</v>
          </cell>
          <cell r="I193">
            <v>207</v>
          </cell>
          <cell r="J193">
            <v>9</v>
          </cell>
        </row>
        <row r="194">
          <cell r="A194" t="str">
            <v>POWIAT NOWOTOMYSKI (WOJ. WIELKOPOLSKIE)</v>
          </cell>
          <cell r="B194" t="str">
            <v>TM - Przeciwko bezpieczeństwu powszechnemu i bezpieczeństwu w komunikacji</v>
          </cell>
          <cell r="C194">
            <v>137</v>
          </cell>
          <cell r="D194">
            <v>136</v>
          </cell>
          <cell r="E194">
            <v>0</v>
          </cell>
          <cell r="F194">
            <v>99.270072937011705</v>
          </cell>
          <cell r="G194">
            <v>183.186917512402</v>
          </cell>
          <cell r="H194">
            <v>80</v>
          </cell>
          <cell r="I194">
            <v>126</v>
          </cell>
          <cell r="J194">
            <v>9</v>
          </cell>
        </row>
        <row r="195">
          <cell r="A195" t="str">
            <v>POWIAT NOWY SĄCZ (WOJ. MAŁOPOLSKIE)</v>
          </cell>
          <cell r="B195" t="str">
            <v>TM - Przeciwko bezpieczeństwu powszechnemu i bezpieczeństwu w komunikacji</v>
          </cell>
          <cell r="C195">
            <v>91</v>
          </cell>
          <cell r="D195">
            <v>90</v>
          </cell>
          <cell r="E195">
            <v>0</v>
          </cell>
          <cell r="F195">
            <v>98.901100158691406</v>
          </cell>
          <cell r="G195">
            <v>108.55431891111699</v>
          </cell>
          <cell r="H195">
            <v>0</v>
          </cell>
          <cell r="I195">
            <v>88</v>
          </cell>
          <cell r="J195">
            <v>2</v>
          </cell>
        </row>
        <row r="196">
          <cell r="A196" t="str">
            <v>POWIAT NYSKI (WOJ. OPOLSKIE)</v>
          </cell>
          <cell r="B196" t="str">
            <v>TM - Przeciwko bezpieczeństwu powszechnemu i bezpieczeństwu w komunikacji</v>
          </cell>
          <cell r="C196">
            <v>203</v>
          </cell>
          <cell r="D196">
            <v>201</v>
          </cell>
          <cell r="E196">
            <v>0</v>
          </cell>
          <cell r="F196">
            <v>99.014778137207003</v>
          </cell>
          <cell r="G196">
            <v>146.51961774980501</v>
          </cell>
          <cell r="H196">
            <v>100</v>
          </cell>
          <cell r="I196">
            <v>191</v>
          </cell>
          <cell r="J196">
            <v>3</v>
          </cell>
        </row>
        <row r="197">
          <cell r="A197" t="str">
            <v>POWIAT OBORNICKI (WOJ. WIELKOPOLSKIE)</v>
          </cell>
          <cell r="B197" t="str">
            <v>TM - Przeciwko bezpieczeństwu powszechnemu i bezpieczeństwu w komunikacji</v>
          </cell>
          <cell r="C197">
            <v>99</v>
          </cell>
          <cell r="D197">
            <v>99</v>
          </cell>
          <cell r="E197">
            <v>0</v>
          </cell>
          <cell r="F197">
            <v>100</v>
          </cell>
          <cell r="G197">
            <v>166.31667366652701</v>
          </cell>
          <cell r="H197">
            <v>49</v>
          </cell>
          <cell r="I197">
            <v>93</v>
          </cell>
          <cell r="J197">
            <v>3</v>
          </cell>
        </row>
        <row r="198">
          <cell r="A198" t="str">
            <v>POWIAT OLECKI (WOJ. WARMIŃSKO-MAZURSKIE)</v>
          </cell>
          <cell r="B198" t="str">
            <v>TM - Przeciwko bezpieczeństwu powszechnemu i bezpieczeństwu w komunikacji</v>
          </cell>
          <cell r="C198">
            <v>84</v>
          </cell>
          <cell r="D198">
            <v>84</v>
          </cell>
          <cell r="E198">
            <v>0</v>
          </cell>
          <cell r="F198">
            <v>100</v>
          </cell>
          <cell r="G198">
            <v>242.11679252896801</v>
          </cell>
          <cell r="H198">
            <v>55</v>
          </cell>
          <cell r="I198">
            <v>82</v>
          </cell>
          <cell r="J198">
            <v>1</v>
          </cell>
        </row>
        <row r="199">
          <cell r="A199" t="str">
            <v>POWIAT OLESKI (WOJ. OPOLSKIE)</v>
          </cell>
          <cell r="B199" t="str">
            <v>TM - Przeciwko bezpieczeństwu powszechnemu i bezpieczeństwu w komunikacji</v>
          </cell>
          <cell r="C199">
            <v>111</v>
          </cell>
          <cell r="D199">
            <v>110</v>
          </cell>
          <cell r="E199">
            <v>0</v>
          </cell>
          <cell r="F199">
            <v>99.099098205566406</v>
          </cell>
          <cell r="G199">
            <v>170.29502462374001</v>
          </cell>
          <cell r="H199">
            <v>64</v>
          </cell>
          <cell r="I199">
            <v>103</v>
          </cell>
          <cell r="J199">
            <v>2</v>
          </cell>
        </row>
        <row r="200">
          <cell r="A200" t="str">
            <v>POWIAT OLEŚNICKI (WOJ. DOLNOŚLĄSKIE)</v>
          </cell>
          <cell r="B200" t="str">
            <v>TM - Przeciwko bezpieczeństwu powszechnemu i bezpieczeństwu w komunikacji</v>
          </cell>
          <cell r="C200">
            <v>248</v>
          </cell>
          <cell r="D200">
            <v>246</v>
          </cell>
          <cell r="E200">
            <v>0</v>
          </cell>
          <cell r="F200">
            <v>99.193550109863295</v>
          </cell>
          <cell r="G200">
            <v>232.641038629669</v>
          </cell>
          <cell r="H200">
            <v>104</v>
          </cell>
          <cell r="I200">
            <v>232</v>
          </cell>
          <cell r="J200">
            <v>10</v>
          </cell>
        </row>
        <row r="201">
          <cell r="A201" t="str">
            <v>POWIAT OLKUSKI (WOJ. MAŁOPOLSKIE)</v>
          </cell>
          <cell r="B201" t="str">
            <v>TM - Przeciwko bezpieczeństwu powszechnemu i bezpieczeństwu w komunikacji</v>
          </cell>
          <cell r="C201">
            <v>165</v>
          </cell>
          <cell r="D201">
            <v>163</v>
          </cell>
          <cell r="E201">
            <v>0</v>
          </cell>
          <cell r="F201">
            <v>98.787879943847699</v>
          </cell>
          <cell r="G201">
            <v>146.01253052989301</v>
          </cell>
          <cell r="H201">
            <v>81</v>
          </cell>
          <cell r="I201">
            <v>155</v>
          </cell>
          <cell r="J201">
            <v>0</v>
          </cell>
        </row>
        <row r="202">
          <cell r="A202" t="str">
            <v>POWIAT OLSZTYN (WOJ. WARMIŃSKO-MAZURSKIE)</v>
          </cell>
          <cell r="B202" t="str">
            <v>TM - Przeciwko bezpieczeństwu powszechnemu i bezpieczeństwu w komunikacji</v>
          </cell>
          <cell r="C202">
            <v>151</v>
          </cell>
          <cell r="D202">
            <v>146</v>
          </cell>
          <cell r="E202">
            <v>0</v>
          </cell>
          <cell r="F202">
            <v>96.688743591308594</v>
          </cell>
          <cell r="G202">
            <v>86.982067869054504</v>
          </cell>
          <cell r="H202">
            <v>0</v>
          </cell>
          <cell r="I202">
            <v>133</v>
          </cell>
          <cell r="J202">
            <v>3</v>
          </cell>
        </row>
        <row r="203">
          <cell r="A203" t="str">
            <v>POWIAT OLSZTYŃSKI (WOJ. WARMIŃSKO-MAZURSKIE)</v>
          </cell>
          <cell r="B203" t="str">
            <v>TM - Przeciwko bezpieczeństwu powszechnemu i bezpieczeństwu w komunikacji</v>
          </cell>
          <cell r="C203">
            <v>225</v>
          </cell>
          <cell r="D203">
            <v>225</v>
          </cell>
          <cell r="E203">
            <v>0</v>
          </cell>
          <cell r="F203">
            <v>100</v>
          </cell>
          <cell r="G203">
            <v>181.78145829125401</v>
          </cell>
          <cell r="H203">
            <v>153</v>
          </cell>
          <cell r="I203">
            <v>199</v>
          </cell>
          <cell r="J203">
            <v>1</v>
          </cell>
        </row>
        <row r="204">
          <cell r="A204" t="str">
            <v>POWIAT OŁAWSKI (WOJ. DOLNOŚLĄSKIE)</v>
          </cell>
          <cell r="B204" t="str">
            <v>TM - Przeciwko bezpieczeństwu powszechnemu i bezpieczeństwu w komunikacji</v>
          </cell>
          <cell r="C204">
            <v>130</v>
          </cell>
          <cell r="D204">
            <v>130</v>
          </cell>
          <cell r="E204">
            <v>0</v>
          </cell>
          <cell r="F204">
            <v>100</v>
          </cell>
          <cell r="G204">
            <v>170.60143567669701</v>
          </cell>
          <cell r="H204">
            <v>35</v>
          </cell>
          <cell r="I204">
            <v>121</v>
          </cell>
          <cell r="J204">
            <v>19</v>
          </cell>
        </row>
        <row r="205">
          <cell r="A205" t="str">
            <v>POWIAT OPATOWSKI (WOJ. ŚWIĘTOKRZYSKIE)</v>
          </cell>
          <cell r="B205" t="str">
            <v>TM - Przeciwko bezpieczeństwu powszechnemu i bezpieczeństwu w komunikacji</v>
          </cell>
          <cell r="C205">
            <v>109</v>
          </cell>
          <cell r="D205">
            <v>107</v>
          </cell>
          <cell r="E205">
            <v>0</v>
          </cell>
          <cell r="F205">
            <v>98.165138244628906</v>
          </cell>
          <cell r="G205">
            <v>203.43032044941299</v>
          </cell>
          <cell r="H205">
            <v>81</v>
          </cell>
          <cell r="I205">
            <v>99</v>
          </cell>
          <cell r="J205">
            <v>1</v>
          </cell>
        </row>
        <row r="206">
          <cell r="A206" t="str">
            <v>POWIAT OPOCZYŃSKI (WOJ. ŁÓDZKIE)</v>
          </cell>
          <cell r="B206" t="str">
            <v>TM - Przeciwko bezpieczeństwu powszechnemu i bezpieczeństwu w komunikacji</v>
          </cell>
          <cell r="C206">
            <v>113</v>
          </cell>
          <cell r="D206">
            <v>112</v>
          </cell>
          <cell r="E206">
            <v>0</v>
          </cell>
          <cell r="F206">
            <v>99.115043640136705</v>
          </cell>
          <cell r="G206">
            <v>146.15911942364201</v>
          </cell>
          <cell r="H206">
            <v>73</v>
          </cell>
          <cell r="I206">
            <v>101</v>
          </cell>
          <cell r="J206">
            <v>0</v>
          </cell>
        </row>
        <row r="207">
          <cell r="A207" t="str">
            <v>POWIAT OPOLE (WOJ. OPOLSKIE)</v>
          </cell>
          <cell r="B207" t="str">
            <v>TM - Przeciwko bezpieczeństwu powszechnemu i bezpieczeństwu w komunikacji</v>
          </cell>
          <cell r="C207">
            <v>235</v>
          </cell>
          <cell r="D207">
            <v>230</v>
          </cell>
          <cell r="E207">
            <v>0</v>
          </cell>
          <cell r="F207">
            <v>97.872337341308594</v>
          </cell>
          <cell r="G207">
            <v>197.58193344431601</v>
          </cell>
          <cell r="H207">
            <v>0</v>
          </cell>
          <cell r="I207">
            <v>210</v>
          </cell>
          <cell r="J207">
            <v>24</v>
          </cell>
        </row>
        <row r="208">
          <cell r="A208" t="str">
            <v>POWIAT OPOLSKI (WOJ. LUBELSKIE)</v>
          </cell>
          <cell r="B208" t="str">
            <v>TM - Przeciwko bezpieczeństwu powszechnemu i bezpieczeństwu w komunikacji</v>
          </cell>
          <cell r="C208">
            <v>146</v>
          </cell>
          <cell r="D208">
            <v>146</v>
          </cell>
          <cell r="E208">
            <v>0</v>
          </cell>
          <cell r="F208">
            <v>100</v>
          </cell>
          <cell r="G208">
            <v>240.27384635639501</v>
          </cell>
          <cell r="H208">
            <v>110</v>
          </cell>
          <cell r="I208">
            <v>136</v>
          </cell>
          <cell r="J208">
            <v>0</v>
          </cell>
        </row>
        <row r="209">
          <cell r="A209" t="str">
            <v>POWIAT OPOLSKI (WOJ. OPOLSKIE)</v>
          </cell>
          <cell r="B209" t="str">
            <v>TM - Przeciwko bezpieczeństwu powszechnemu i bezpieczeństwu w komunikacji</v>
          </cell>
          <cell r="C209">
            <v>209</v>
          </cell>
          <cell r="D209">
            <v>201</v>
          </cell>
          <cell r="E209">
            <v>0</v>
          </cell>
          <cell r="F209">
            <v>96.172248840332003</v>
          </cell>
          <cell r="G209">
            <v>156.91044092584701</v>
          </cell>
          <cell r="H209">
            <v>177</v>
          </cell>
          <cell r="I209">
            <v>194</v>
          </cell>
          <cell r="J209">
            <v>14</v>
          </cell>
        </row>
        <row r="210">
          <cell r="A210" t="str">
            <v>POWIAT OSTROŁĘCKI (WOJ. MAZOWIECKIE)</v>
          </cell>
          <cell r="B210" t="str">
            <v>TM - Przeciwko bezpieczeństwu powszechnemu i bezpieczeństwu w komunikacji</v>
          </cell>
          <cell r="C210">
            <v>165</v>
          </cell>
          <cell r="D210">
            <v>163</v>
          </cell>
          <cell r="E210">
            <v>1</v>
          </cell>
          <cell r="F210">
            <v>98.192771911621094</v>
          </cell>
          <cell r="G210">
            <v>186.39434264928499</v>
          </cell>
          <cell r="H210">
            <v>148</v>
          </cell>
          <cell r="I210">
            <v>150</v>
          </cell>
          <cell r="J210">
            <v>0</v>
          </cell>
        </row>
        <row r="211">
          <cell r="A211" t="str">
            <v>POWIAT OSTROŁĘKA (WOJ. MAZOWIECKIE)</v>
          </cell>
          <cell r="B211" t="str">
            <v>TM - Przeciwko bezpieczeństwu powszechnemu i bezpieczeństwu w komunikacji</v>
          </cell>
          <cell r="C211">
            <v>81</v>
          </cell>
          <cell r="D211">
            <v>81</v>
          </cell>
          <cell r="E211">
            <v>0</v>
          </cell>
          <cell r="F211">
            <v>100</v>
          </cell>
          <cell r="G211">
            <v>154.556556250954</v>
          </cell>
          <cell r="H211">
            <v>0</v>
          </cell>
          <cell r="I211">
            <v>78</v>
          </cell>
          <cell r="J211">
            <v>1</v>
          </cell>
        </row>
        <row r="212">
          <cell r="A212" t="str">
            <v>POWIAT OSTROWIECKI (WOJ. ŚWIĘTOKRZYSKIE)</v>
          </cell>
          <cell r="B212" t="str">
            <v>TM - Przeciwko bezpieczeństwu powszechnemu i bezpieczeństwu w komunikacji</v>
          </cell>
          <cell r="C212">
            <v>150</v>
          </cell>
          <cell r="D212">
            <v>147</v>
          </cell>
          <cell r="E212">
            <v>0</v>
          </cell>
          <cell r="F212">
            <v>98</v>
          </cell>
          <cell r="G212">
            <v>133.88553679174601</v>
          </cell>
          <cell r="H212">
            <v>42</v>
          </cell>
          <cell r="I212">
            <v>140</v>
          </cell>
          <cell r="J212">
            <v>1</v>
          </cell>
        </row>
        <row r="213">
          <cell r="A213" t="str">
            <v>POWIAT OSTROWSKI (WOJ. MAZOWIECKIE)</v>
          </cell>
          <cell r="B213" t="str">
            <v>TM - Przeciwko bezpieczeństwu powszechnemu i bezpieczeństwu w komunikacji</v>
          </cell>
          <cell r="C213">
            <v>166</v>
          </cell>
          <cell r="D213">
            <v>159</v>
          </cell>
          <cell r="E213">
            <v>0</v>
          </cell>
          <cell r="F213">
            <v>95.783134460449205</v>
          </cell>
          <cell r="G213">
            <v>225.093902124832</v>
          </cell>
          <cell r="H213">
            <v>100</v>
          </cell>
          <cell r="I213">
            <v>147</v>
          </cell>
          <cell r="J213">
            <v>5</v>
          </cell>
        </row>
        <row r="214">
          <cell r="A214" t="str">
            <v>POWIAT OSTROWSKI (WOJ. WIELKOPOLSKIE)</v>
          </cell>
          <cell r="B214" t="str">
            <v>TM - Przeciwko bezpieczeństwu powszechnemu i bezpieczeństwu w komunikacji</v>
          </cell>
          <cell r="C214">
            <v>225</v>
          </cell>
          <cell r="D214">
            <v>225</v>
          </cell>
          <cell r="E214">
            <v>0</v>
          </cell>
          <cell r="F214">
            <v>100</v>
          </cell>
          <cell r="G214">
            <v>139.36634767258201</v>
          </cell>
          <cell r="H214">
            <v>110</v>
          </cell>
          <cell r="I214">
            <v>213</v>
          </cell>
          <cell r="J214">
            <v>4</v>
          </cell>
        </row>
        <row r="215">
          <cell r="A215" t="str">
            <v>POWIAT OSTRÓDZKI (WOJ. WARMIŃSKO-MAZURSKIE)</v>
          </cell>
          <cell r="B215" t="str">
            <v>TM - Przeciwko bezpieczeństwu powszechnemu i bezpieczeństwu w komunikacji</v>
          </cell>
          <cell r="C215">
            <v>183</v>
          </cell>
          <cell r="D215">
            <v>181</v>
          </cell>
          <cell r="E215">
            <v>0</v>
          </cell>
          <cell r="F215">
            <v>98.9071044921875</v>
          </cell>
          <cell r="G215">
            <v>173.020195144089</v>
          </cell>
          <cell r="H215">
            <v>103</v>
          </cell>
          <cell r="I215">
            <v>171</v>
          </cell>
          <cell r="J215">
            <v>4</v>
          </cell>
        </row>
        <row r="216">
          <cell r="A216" t="str">
            <v>POWIAT OSTRZESZOWSKI (WOJ. WIELKOPOLSKIE)</v>
          </cell>
          <cell r="B216" t="str">
            <v>TM - Przeciwko bezpieczeństwu powszechnemu i bezpieczeństwu w komunikacji</v>
          </cell>
          <cell r="C216">
            <v>149</v>
          </cell>
          <cell r="D216">
            <v>149</v>
          </cell>
          <cell r="E216">
            <v>0</v>
          </cell>
          <cell r="F216">
            <v>100</v>
          </cell>
          <cell r="G216">
            <v>268.93365099992798</v>
          </cell>
          <cell r="H216">
            <v>107</v>
          </cell>
          <cell r="I216">
            <v>142</v>
          </cell>
          <cell r="J216">
            <v>9</v>
          </cell>
        </row>
        <row r="217">
          <cell r="A217" t="str">
            <v>POWIAT OŚWIĘCIMSKI (WOJ. MAŁOPOLSKIE)</v>
          </cell>
          <cell r="B217" t="str">
            <v>TM - Przeciwko bezpieczeństwu powszechnemu i bezpieczeństwu w komunikacji</v>
          </cell>
          <cell r="C217">
            <v>195</v>
          </cell>
          <cell r="D217">
            <v>195</v>
          </cell>
          <cell r="E217">
            <v>0</v>
          </cell>
          <cell r="F217">
            <v>100</v>
          </cell>
          <cell r="G217">
            <v>126.038199269625</v>
          </cell>
          <cell r="H217">
            <v>62</v>
          </cell>
          <cell r="I217">
            <v>189</v>
          </cell>
          <cell r="J217">
            <v>2</v>
          </cell>
        </row>
        <row r="218">
          <cell r="A218" t="str">
            <v>POWIAT OTWOCKI (WOJ. MAZOWIECKIE)</v>
          </cell>
          <cell r="B218" t="str">
            <v>TM - Przeciwko bezpieczeństwu powszechnemu i bezpieczeństwu w komunikacji</v>
          </cell>
          <cell r="C218">
            <v>223</v>
          </cell>
          <cell r="D218">
            <v>222</v>
          </cell>
          <cell r="E218">
            <v>0</v>
          </cell>
          <cell r="F218">
            <v>99.551567077636705</v>
          </cell>
          <cell r="G218">
            <v>180.868493195127</v>
          </cell>
          <cell r="H218">
            <v>101</v>
          </cell>
          <cell r="I218">
            <v>210</v>
          </cell>
          <cell r="J218">
            <v>17</v>
          </cell>
        </row>
        <row r="219">
          <cell r="A219" t="str">
            <v>POWIAT PABIANICKI (WOJ. ŁÓDZKIE)</v>
          </cell>
          <cell r="B219" t="str">
            <v>TM - Przeciwko bezpieczeństwu powszechnemu i bezpieczeństwu w komunikacji</v>
          </cell>
          <cell r="C219">
            <v>202</v>
          </cell>
          <cell r="D219">
            <v>198</v>
          </cell>
          <cell r="E219">
            <v>0</v>
          </cell>
          <cell r="F219">
            <v>98.019798278808594</v>
          </cell>
          <cell r="G219">
            <v>169.06029259147701</v>
          </cell>
          <cell r="H219">
            <v>54</v>
          </cell>
          <cell r="I219">
            <v>185</v>
          </cell>
          <cell r="J219">
            <v>6</v>
          </cell>
        </row>
        <row r="220">
          <cell r="A220" t="str">
            <v>POWIAT PAJĘCZAŃSKI (WOJ. ŁÓDZKIE)</v>
          </cell>
          <cell r="B220" t="str">
            <v>TM - Przeciwko bezpieczeństwu powszechnemu i bezpieczeństwu w komunikacji</v>
          </cell>
          <cell r="C220">
            <v>100</v>
          </cell>
          <cell r="D220">
            <v>100</v>
          </cell>
          <cell r="E220">
            <v>0</v>
          </cell>
          <cell r="F220">
            <v>100</v>
          </cell>
          <cell r="G220">
            <v>192.64853201818599</v>
          </cell>
          <cell r="H220">
            <v>77</v>
          </cell>
          <cell r="I220">
            <v>91</v>
          </cell>
          <cell r="J220">
            <v>1</v>
          </cell>
        </row>
        <row r="221">
          <cell r="A221" t="str">
            <v>POWIAT PARCZEWSKI (WOJ. LUBELSKIE)</v>
          </cell>
          <cell r="B221" t="str">
            <v>TM - Przeciwko bezpieczeństwu powszechnemu i bezpieczeństwu w komunikacji</v>
          </cell>
          <cell r="C221">
            <v>68</v>
          </cell>
          <cell r="D221">
            <v>67</v>
          </cell>
          <cell r="E221">
            <v>0</v>
          </cell>
          <cell r="F221">
            <v>98.529411315917997</v>
          </cell>
          <cell r="G221">
            <v>191.54929577464799</v>
          </cell>
          <cell r="H221">
            <v>48</v>
          </cell>
          <cell r="I221">
            <v>64</v>
          </cell>
          <cell r="J221">
            <v>0</v>
          </cell>
        </row>
        <row r="222">
          <cell r="A222" t="str">
            <v>POWIAT PIASECZYŃSKI (WOJ. MAZOWIECKIE)</v>
          </cell>
          <cell r="B222" t="str">
            <v>TM - Przeciwko bezpieczeństwu powszechnemu i bezpieczeństwu w komunikacji</v>
          </cell>
          <cell r="C222">
            <v>222</v>
          </cell>
          <cell r="D222">
            <v>219</v>
          </cell>
          <cell r="E222">
            <v>0</v>
          </cell>
          <cell r="F222">
            <v>98.648651123046903</v>
          </cell>
          <cell r="G222">
            <v>124.405292268379</v>
          </cell>
          <cell r="H222">
            <v>133</v>
          </cell>
          <cell r="I222">
            <v>205</v>
          </cell>
          <cell r="J222">
            <v>21</v>
          </cell>
        </row>
        <row r="223">
          <cell r="A223" t="str">
            <v>POWIAT PIEKARY ŚLĄSKIE (WOJ. ŚLĄSKIE)</v>
          </cell>
          <cell r="B223" t="str">
            <v>TM - Przeciwko bezpieczeństwu powszechnemu i bezpieczeństwu w komunikacji</v>
          </cell>
          <cell r="C223">
            <v>73</v>
          </cell>
          <cell r="D223">
            <v>71</v>
          </cell>
          <cell r="E223">
            <v>0</v>
          </cell>
          <cell r="F223">
            <v>97.260276794433594</v>
          </cell>
          <cell r="G223">
            <v>130.06449773723401</v>
          </cell>
          <cell r="H223">
            <v>0</v>
          </cell>
          <cell r="I223">
            <v>70</v>
          </cell>
          <cell r="J223">
            <v>1</v>
          </cell>
        </row>
        <row r="224">
          <cell r="A224" t="str">
            <v>POWIAT PILSKI (WOJ. WIELKOPOLSKIE)</v>
          </cell>
          <cell r="B224" t="str">
            <v>TM - Przeciwko bezpieczeństwu powszechnemu i bezpieczeństwu w komunikacji</v>
          </cell>
          <cell r="C224">
            <v>220</v>
          </cell>
          <cell r="D224">
            <v>220</v>
          </cell>
          <cell r="E224">
            <v>0</v>
          </cell>
          <cell r="F224">
            <v>100</v>
          </cell>
          <cell r="G224">
            <v>160.04306613416</v>
          </cell>
          <cell r="H224">
            <v>111</v>
          </cell>
          <cell r="I224">
            <v>202</v>
          </cell>
          <cell r="J224">
            <v>5</v>
          </cell>
        </row>
        <row r="225">
          <cell r="A225" t="str">
            <v>POWIAT PIŃCZOWSKI (WOJ. ŚWIĘTOKRZYSKIE)</v>
          </cell>
          <cell r="B225" t="str">
            <v>TM - Przeciwko bezpieczeństwu powszechnemu i bezpieczeństwu w komunikacji</v>
          </cell>
          <cell r="C225">
            <v>49</v>
          </cell>
          <cell r="D225">
            <v>49</v>
          </cell>
          <cell r="E225">
            <v>0</v>
          </cell>
          <cell r="F225">
            <v>100</v>
          </cell>
          <cell r="G225">
            <v>122.739341716347</v>
          </cell>
          <cell r="H225">
            <v>35</v>
          </cell>
          <cell r="I225">
            <v>45</v>
          </cell>
          <cell r="J225">
            <v>0</v>
          </cell>
        </row>
        <row r="226">
          <cell r="A226" t="str">
            <v>POWIAT PIOTRKOWSKI (WOJ. ŁÓDZKIE)</v>
          </cell>
          <cell r="B226" t="str">
            <v>TM - Przeciwko bezpieczeństwu powszechnemu i bezpieczeństwu w komunikacji</v>
          </cell>
          <cell r="C226">
            <v>135</v>
          </cell>
          <cell r="D226">
            <v>134</v>
          </cell>
          <cell r="E226">
            <v>0</v>
          </cell>
          <cell r="F226">
            <v>99.259262084960895</v>
          </cell>
          <cell r="G226">
            <v>147.904683648316</v>
          </cell>
          <cell r="H226">
            <v>111</v>
          </cell>
          <cell r="I226">
            <v>126</v>
          </cell>
          <cell r="J226">
            <v>2</v>
          </cell>
        </row>
        <row r="227">
          <cell r="A227" t="str">
            <v>POWIAT PIOTRKÓW TRYBUNALSKI (WOJ. ŁÓDZKIE)</v>
          </cell>
          <cell r="B227" t="str">
            <v>TM - Przeciwko bezpieczeństwu powszechnemu i bezpieczeństwu w komunikacji</v>
          </cell>
          <cell r="C227">
            <v>105</v>
          </cell>
          <cell r="D227">
            <v>102</v>
          </cell>
          <cell r="E227">
            <v>0</v>
          </cell>
          <cell r="F227">
            <v>97.142860412597699</v>
          </cell>
          <cell r="G227">
            <v>140.177558240438</v>
          </cell>
          <cell r="H227">
            <v>0</v>
          </cell>
          <cell r="I227">
            <v>101</v>
          </cell>
          <cell r="J227">
            <v>4</v>
          </cell>
        </row>
        <row r="228">
          <cell r="A228" t="str">
            <v>POWIAT PISKI (WOJ. WARMIŃSKO-MAZURSKIE)</v>
          </cell>
          <cell r="B228" t="str">
            <v>TM - Przeciwko bezpieczeństwu powszechnemu i bezpieczeństwu w komunikacji</v>
          </cell>
          <cell r="C228">
            <v>135</v>
          </cell>
          <cell r="D228">
            <v>134</v>
          </cell>
          <cell r="E228">
            <v>0</v>
          </cell>
          <cell r="F228">
            <v>99.259262084960895</v>
          </cell>
          <cell r="G228">
            <v>235.00739838106</v>
          </cell>
          <cell r="H228">
            <v>55</v>
          </cell>
          <cell r="I228">
            <v>126</v>
          </cell>
          <cell r="J228">
            <v>1</v>
          </cell>
        </row>
        <row r="229">
          <cell r="A229" t="str">
            <v>POWIAT PLESZEWSKI (WOJ. WIELKOPOLSKIE)</v>
          </cell>
          <cell r="B229" t="str">
            <v>TM - Przeciwko bezpieczeństwu powszechnemu i bezpieczeństwu w komunikacji</v>
          </cell>
          <cell r="C229">
            <v>99</v>
          </cell>
          <cell r="D229">
            <v>97</v>
          </cell>
          <cell r="E229">
            <v>0</v>
          </cell>
          <cell r="F229">
            <v>97.979797363281193</v>
          </cell>
          <cell r="G229">
            <v>156.777044040097</v>
          </cell>
          <cell r="H229">
            <v>67</v>
          </cell>
          <cell r="I229">
            <v>92</v>
          </cell>
          <cell r="J229">
            <v>3</v>
          </cell>
        </row>
        <row r="230">
          <cell r="A230" t="str">
            <v>POWIAT PŁOCK (WOJ. MAZOWIECKIE)</v>
          </cell>
          <cell r="B230" t="str">
            <v>TM - Przeciwko bezpieczeństwu powszechnemu i bezpieczeństwu w komunikacji</v>
          </cell>
          <cell r="C230">
            <v>146</v>
          </cell>
          <cell r="D230">
            <v>145</v>
          </cell>
          <cell r="E230">
            <v>0</v>
          </cell>
          <cell r="F230">
            <v>99.315071105957003</v>
          </cell>
          <cell r="G230">
            <v>120.196265683143</v>
          </cell>
          <cell r="H230">
            <v>0</v>
          </cell>
          <cell r="I230">
            <v>137</v>
          </cell>
          <cell r="J230">
            <v>3</v>
          </cell>
        </row>
        <row r="231">
          <cell r="A231" t="str">
            <v>POWIAT PŁOCKI (WOJ. MAZOWIECKIE)</v>
          </cell>
          <cell r="B231" t="str">
            <v>TM - Przeciwko bezpieczeństwu powszechnemu i bezpieczeństwu w komunikacji</v>
          </cell>
          <cell r="C231">
            <v>178</v>
          </cell>
          <cell r="D231">
            <v>177</v>
          </cell>
          <cell r="E231">
            <v>0</v>
          </cell>
          <cell r="F231">
            <v>99.438201904296903</v>
          </cell>
          <cell r="G231">
            <v>160.21169545376799</v>
          </cell>
          <cell r="H231">
            <v>153</v>
          </cell>
          <cell r="I231">
            <v>168</v>
          </cell>
          <cell r="J231">
            <v>2</v>
          </cell>
        </row>
        <row r="232">
          <cell r="A232" t="str">
            <v>POWIAT PŁOŃSKI (WOJ. MAZOWIECKIE)</v>
          </cell>
          <cell r="B232" t="str">
            <v>TM - Przeciwko bezpieczeństwu powszechnemu i bezpieczeństwu w komunikacji</v>
          </cell>
          <cell r="C232">
            <v>167</v>
          </cell>
          <cell r="D232">
            <v>164</v>
          </cell>
          <cell r="E232">
            <v>0</v>
          </cell>
          <cell r="F232">
            <v>98.203590393066406</v>
          </cell>
          <cell r="G232">
            <v>189.63911789421101</v>
          </cell>
          <cell r="H232">
            <v>121</v>
          </cell>
          <cell r="I232">
            <v>157</v>
          </cell>
          <cell r="J232">
            <v>1</v>
          </cell>
        </row>
        <row r="233">
          <cell r="A233" t="str">
            <v>POWIAT PODDĘBICKI (WOJ. ŁÓDZKIE)</v>
          </cell>
          <cell r="B233" t="str">
            <v>TM - Przeciwko bezpieczeństwu powszechnemu i bezpieczeństwu w komunikacji</v>
          </cell>
          <cell r="C233">
            <v>68</v>
          </cell>
          <cell r="D233">
            <v>68</v>
          </cell>
          <cell r="E233">
            <v>0</v>
          </cell>
          <cell r="F233">
            <v>100</v>
          </cell>
          <cell r="G233">
            <v>163.63855131753101</v>
          </cell>
          <cell r="H233">
            <v>52</v>
          </cell>
          <cell r="I233">
            <v>65</v>
          </cell>
          <cell r="J233">
            <v>0</v>
          </cell>
        </row>
        <row r="234">
          <cell r="A234" t="str">
            <v>POWIAT POLICKI (WOJ. ZACHODNIOPOMORSKIE)</v>
          </cell>
          <cell r="B234" t="str">
            <v>TM - Przeciwko bezpieczeństwu powszechnemu i bezpieczeństwu w komunikacji</v>
          </cell>
          <cell r="C234">
            <v>108</v>
          </cell>
          <cell r="D234">
            <v>108</v>
          </cell>
          <cell r="E234">
            <v>0</v>
          </cell>
          <cell r="F234">
            <v>100</v>
          </cell>
          <cell r="G234">
            <v>140.751456386597</v>
          </cell>
          <cell r="H234">
            <v>75</v>
          </cell>
          <cell r="I234">
            <v>102</v>
          </cell>
          <cell r="J234">
            <v>10</v>
          </cell>
        </row>
        <row r="235">
          <cell r="A235" t="str">
            <v>POWIAT POLKOWICKI (WOJ. DOLNOŚLĄSKIE)</v>
          </cell>
          <cell r="B235" t="str">
            <v>TM - Przeciwko bezpieczeństwu powszechnemu i bezpieczeństwu w komunikacji</v>
          </cell>
          <cell r="C235">
            <v>118</v>
          </cell>
          <cell r="D235">
            <v>116</v>
          </cell>
          <cell r="E235">
            <v>0</v>
          </cell>
          <cell r="F235">
            <v>98.305084228515597</v>
          </cell>
          <cell r="G235">
            <v>187.061080198475</v>
          </cell>
          <cell r="H235">
            <v>51</v>
          </cell>
          <cell r="I235">
            <v>109</v>
          </cell>
          <cell r="J235">
            <v>7</v>
          </cell>
        </row>
        <row r="236">
          <cell r="A236" t="str">
            <v>POWIAT POZNAŃ (WOJ. WIELKOPOLSKIE)</v>
          </cell>
          <cell r="B236" t="str">
            <v>TM - Przeciwko bezpieczeństwu powszechnemu i bezpieczeństwu w komunikacji</v>
          </cell>
          <cell r="C236">
            <v>541</v>
          </cell>
          <cell r="D236">
            <v>524</v>
          </cell>
          <cell r="E236">
            <v>0</v>
          </cell>
          <cell r="F236">
            <v>96.857673645019503</v>
          </cell>
          <cell r="G236">
            <v>99.896410561321801</v>
          </cell>
          <cell r="H236">
            <v>0</v>
          </cell>
          <cell r="I236">
            <v>469</v>
          </cell>
          <cell r="J236">
            <v>21</v>
          </cell>
        </row>
        <row r="237">
          <cell r="A237" t="str">
            <v>POWIAT POZNAŃSKI (WOJ. WIELKOPOLSKIE)</v>
          </cell>
          <cell r="B237" t="str">
            <v>TM - Przeciwko bezpieczeństwu powszechnemu i bezpieczeństwu w komunikacji</v>
          </cell>
          <cell r="C237">
            <v>466</v>
          </cell>
          <cell r="D237">
            <v>460</v>
          </cell>
          <cell r="E237">
            <v>0</v>
          </cell>
          <cell r="F237">
            <v>98.712448120117202</v>
          </cell>
          <cell r="G237">
            <v>125.99089404868801</v>
          </cell>
          <cell r="H237">
            <v>273</v>
          </cell>
          <cell r="I237">
            <v>403</v>
          </cell>
          <cell r="J237">
            <v>35</v>
          </cell>
        </row>
        <row r="238">
          <cell r="A238" t="str">
            <v>POWIAT PROSZOWICKI (WOJ. MAŁOPOLSKIE)</v>
          </cell>
          <cell r="B238" t="str">
            <v>TM - Przeciwko bezpieczeństwu powszechnemu i bezpieczeństwu w komunikacji</v>
          </cell>
          <cell r="C238">
            <v>80</v>
          </cell>
          <cell r="D238">
            <v>78</v>
          </cell>
          <cell r="E238">
            <v>0</v>
          </cell>
          <cell r="F238">
            <v>97.5</v>
          </cell>
          <cell r="G238">
            <v>183.08311973636</v>
          </cell>
          <cell r="H238">
            <v>55</v>
          </cell>
          <cell r="I238">
            <v>76</v>
          </cell>
          <cell r="J238">
            <v>1</v>
          </cell>
        </row>
        <row r="239">
          <cell r="A239" t="str">
            <v>POWIAT PRUDNICKI (WOJ. OPOLSKIE)</v>
          </cell>
          <cell r="B239" t="str">
            <v>TM - Przeciwko bezpieczeństwu powszechnemu i bezpieczeństwu w komunikacji</v>
          </cell>
          <cell r="C239">
            <v>90</v>
          </cell>
          <cell r="D239">
            <v>89</v>
          </cell>
          <cell r="E239">
            <v>0</v>
          </cell>
          <cell r="F239">
            <v>98.888885498046903</v>
          </cell>
          <cell r="G239">
            <v>160.59097478721699</v>
          </cell>
          <cell r="H239">
            <v>35</v>
          </cell>
          <cell r="I239">
            <v>76</v>
          </cell>
          <cell r="J239">
            <v>4</v>
          </cell>
        </row>
        <row r="240">
          <cell r="A240" t="str">
            <v>POWIAT PRUSZKOWSKI (WOJ. MAZOWIECKIE)</v>
          </cell>
          <cell r="B240" t="str">
            <v>TM - Przeciwko bezpieczeństwu powszechnemu i bezpieczeństwu w komunikacji</v>
          </cell>
          <cell r="C240">
            <v>228</v>
          </cell>
          <cell r="D240">
            <v>221</v>
          </cell>
          <cell r="E240">
            <v>0</v>
          </cell>
          <cell r="F240">
            <v>96.929824829101605</v>
          </cell>
          <cell r="G240">
            <v>141.33487065999699</v>
          </cell>
          <cell r="H240">
            <v>105</v>
          </cell>
          <cell r="I240">
            <v>206</v>
          </cell>
          <cell r="J240">
            <v>21</v>
          </cell>
        </row>
        <row r="241">
          <cell r="A241" t="str">
            <v>POWIAT PRZASNYSKI (WOJ. MAZOWIECKIE)</v>
          </cell>
          <cell r="B241" t="str">
            <v>TM - Przeciwko bezpieczeństwu powszechnemu i bezpieczeństwu w komunikacji</v>
          </cell>
          <cell r="C241">
            <v>117</v>
          </cell>
          <cell r="D241">
            <v>117</v>
          </cell>
          <cell r="E241">
            <v>0</v>
          </cell>
          <cell r="F241">
            <v>100</v>
          </cell>
          <cell r="G241">
            <v>220.62983217047</v>
          </cell>
          <cell r="H241">
            <v>77</v>
          </cell>
          <cell r="I241">
            <v>108</v>
          </cell>
          <cell r="J241">
            <v>0</v>
          </cell>
        </row>
        <row r="242">
          <cell r="A242" t="str">
            <v>POWIAT PRZEMYSKI (WOJ. PODKARPACKIE)</v>
          </cell>
          <cell r="B242" t="str">
            <v>TM - Przeciwko bezpieczeństwu powszechnemu i bezpieczeństwu w komunikacji</v>
          </cell>
          <cell r="C242">
            <v>78</v>
          </cell>
          <cell r="D242">
            <v>76</v>
          </cell>
          <cell r="E242">
            <v>0</v>
          </cell>
          <cell r="F242">
            <v>97.435897827148395</v>
          </cell>
          <cell r="G242">
            <v>105.100047160278</v>
          </cell>
          <cell r="H242">
            <v>74</v>
          </cell>
          <cell r="I242">
            <v>74</v>
          </cell>
          <cell r="J242">
            <v>15</v>
          </cell>
        </row>
        <row r="243">
          <cell r="A243" t="str">
            <v>POWIAT PRZEMYŚL (WOJ. PODKARPACKIE)</v>
          </cell>
          <cell r="B243" t="str">
            <v>TM - Przeciwko bezpieczeństwu powszechnemu i bezpieczeństwu w komunikacji</v>
          </cell>
          <cell r="C243">
            <v>64</v>
          </cell>
          <cell r="D243">
            <v>64</v>
          </cell>
          <cell r="E243">
            <v>0</v>
          </cell>
          <cell r="F243">
            <v>100</v>
          </cell>
          <cell r="G243">
            <v>102.424581899656</v>
          </cell>
          <cell r="H243">
            <v>1</v>
          </cell>
          <cell r="I243">
            <v>62</v>
          </cell>
          <cell r="J243">
            <v>3</v>
          </cell>
        </row>
        <row r="244">
          <cell r="A244" t="str">
            <v>POWIAT PRZEWORSKI (WOJ. PODKARPACKIE)</v>
          </cell>
          <cell r="B244" t="str">
            <v>TM - Przeciwko bezpieczeństwu powszechnemu i bezpieczeństwu w komunikacji</v>
          </cell>
          <cell r="C244">
            <v>136</v>
          </cell>
          <cell r="D244">
            <v>136</v>
          </cell>
          <cell r="E244">
            <v>0</v>
          </cell>
          <cell r="F244">
            <v>100</v>
          </cell>
          <cell r="G244">
            <v>172.52315108461201</v>
          </cell>
          <cell r="H244">
            <v>84</v>
          </cell>
          <cell r="I244">
            <v>131</v>
          </cell>
          <cell r="J244">
            <v>2</v>
          </cell>
        </row>
        <row r="245">
          <cell r="A245" t="str">
            <v>POWIAT PRZYSUSKI (WOJ. MAZOWIECKIE)</v>
          </cell>
          <cell r="B245" t="str">
            <v>TM - Przeciwko bezpieczeństwu powszechnemu i bezpieczeństwu w komunikacji</v>
          </cell>
          <cell r="C245">
            <v>62</v>
          </cell>
          <cell r="D245">
            <v>62</v>
          </cell>
          <cell r="E245">
            <v>0</v>
          </cell>
          <cell r="F245">
            <v>100</v>
          </cell>
          <cell r="G245">
            <v>146.24366080905801</v>
          </cell>
          <cell r="H245">
            <v>57</v>
          </cell>
          <cell r="I245">
            <v>57</v>
          </cell>
          <cell r="J245">
            <v>1</v>
          </cell>
        </row>
        <row r="246">
          <cell r="A246" t="str">
            <v>POWIAT PSZCZYŃSKI (WOJ. ŚLĄSKIE)</v>
          </cell>
          <cell r="B246" t="str">
            <v>TM - Przeciwko bezpieczeństwu powszechnemu i bezpieczeństwu w komunikacji</v>
          </cell>
          <cell r="C246">
            <v>174</v>
          </cell>
          <cell r="D246">
            <v>170</v>
          </cell>
          <cell r="E246">
            <v>0</v>
          </cell>
          <cell r="F246">
            <v>97.701148986816406</v>
          </cell>
          <cell r="G246">
            <v>158.24799461593</v>
          </cell>
          <cell r="H246">
            <v>126</v>
          </cell>
          <cell r="I246">
            <v>166</v>
          </cell>
          <cell r="J246">
            <v>7</v>
          </cell>
        </row>
        <row r="247">
          <cell r="A247" t="str">
            <v>POWIAT PUCKI (WOJ. POMORSKIE)</v>
          </cell>
          <cell r="B247" t="str">
            <v>TM - Przeciwko bezpieczeństwu powszechnemu i bezpieczeństwu w komunikacji</v>
          </cell>
          <cell r="C247">
            <v>93</v>
          </cell>
          <cell r="D247">
            <v>93</v>
          </cell>
          <cell r="E247">
            <v>0</v>
          </cell>
          <cell r="F247">
            <v>100</v>
          </cell>
          <cell r="G247">
            <v>111.466685843731</v>
          </cell>
          <cell r="H247">
            <v>44</v>
          </cell>
          <cell r="I247">
            <v>86</v>
          </cell>
          <cell r="J247">
            <v>1</v>
          </cell>
        </row>
        <row r="248">
          <cell r="A248" t="str">
            <v>POWIAT PUŁAWSKI (WOJ. LUBELSKIE)</v>
          </cell>
          <cell r="B248" t="str">
            <v>TM - Przeciwko bezpieczeństwu powszechnemu i bezpieczeństwu w komunikacji</v>
          </cell>
          <cell r="C248">
            <v>159</v>
          </cell>
          <cell r="D248">
            <v>157</v>
          </cell>
          <cell r="E248">
            <v>0</v>
          </cell>
          <cell r="F248">
            <v>98.742141723632798</v>
          </cell>
          <cell r="G248">
            <v>138.430597515214</v>
          </cell>
          <cell r="H248">
            <v>102</v>
          </cell>
          <cell r="I248">
            <v>148</v>
          </cell>
          <cell r="J248">
            <v>4</v>
          </cell>
        </row>
        <row r="249">
          <cell r="A249" t="str">
            <v>POWIAT PUŁTUSKI (WOJ. MAZOWIECKIE)</v>
          </cell>
          <cell r="B249" t="str">
            <v>TM - Przeciwko bezpieczeństwu powszechnemu i bezpieczeństwu w komunikacji</v>
          </cell>
          <cell r="C249">
            <v>123</v>
          </cell>
          <cell r="D249">
            <v>123</v>
          </cell>
          <cell r="E249">
            <v>0</v>
          </cell>
          <cell r="F249">
            <v>100</v>
          </cell>
          <cell r="G249">
            <v>238.446029776675</v>
          </cell>
          <cell r="H249">
            <v>78</v>
          </cell>
          <cell r="I249">
            <v>112</v>
          </cell>
          <cell r="J249">
            <v>0</v>
          </cell>
        </row>
        <row r="250">
          <cell r="A250" t="str">
            <v>POWIAT PYRZYCKI (WOJ. ZACHODNIOPOMORSKIE)</v>
          </cell>
          <cell r="B250" t="str">
            <v>TM - Przeciwko bezpieczeństwu powszechnemu i bezpieczeństwu w komunikacji</v>
          </cell>
          <cell r="C250">
            <v>66</v>
          </cell>
          <cell r="D250">
            <v>65</v>
          </cell>
          <cell r="E250">
            <v>0</v>
          </cell>
          <cell r="F250">
            <v>98.484848022460895</v>
          </cell>
          <cell r="G250">
            <v>164.46958558648399</v>
          </cell>
          <cell r="H250">
            <v>42</v>
          </cell>
          <cell r="I250">
            <v>63</v>
          </cell>
          <cell r="J250">
            <v>0</v>
          </cell>
        </row>
        <row r="251">
          <cell r="A251" t="str">
            <v>POWIAT RACIBORSKI (WOJ. ŚLĄSKIE)</v>
          </cell>
          <cell r="B251" t="str">
            <v>TM - Przeciwko bezpieczeństwu powszechnemu i bezpieczeństwu w komunikacji</v>
          </cell>
          <cell r="C251">
            <v>120</v>
          </cell>
          <cell r="D251">
            <v>117</v>
          </cell>
          <cell r="E251">
            <v>0</v>
          </cell>
          <cell r="F251">
            <v>97.5</v>
          </cell>
          <cell r="G251">
            <v>110.026131206161</v>
          </cell>
          <cell r="H251">
            <v>44</v>
          </cell>
          <cell r="I251">
            <v>110</v>
          </cell>
          <cell r="J251">
            <v>0</v>
          </cell>
        </row>
        <row r="252">
          <cell r="A252" t="str">
            <v>POWIAT RADOM (WOJ. MAZOWIECKIE)</v>
          </cell>
          <cell r="B252" t="str">
            <v>TM - Przeciwko bezpieczeństwu powszechnemu i bezpieczeństwu w komunikacji</v>
          </cell>
          <cell r="C252">
            <v>250</v>
          </cell>
          <cell r="D252">
            <v>241</v>
          </cell>
          <cell r="E252">
            <v>0</v>
          </cell>
          <cell r="F252">
            <v>96.400001525878906</v>
          </cell>
          <cell r="G252">
            <v>115.92697527973201</v>
          </cell>
          <cell r="H252">
            <v>0</v>
          </cell>
          <cell r="I252">
            <v>229</v>
          </cell>
          <cell r="J252">
            <v>9</v>
          </cell>
        </row>
        <row r="253">
          <cell r="A253" t="str">
            <v>POWIAT RADOMSKI (WOJ. MAZOWIECKIE)</v>
          </cell>
          <cell r="B253" t="str">
            <v>TM - Przeciwko bezpieczeństwu powszechnemu i bezpieczeństwu w komunikacji</v>
          </cell>
          <cell r="C253">
            <v>189</v>
          </cell>
          <cell r="D253">
            <v>181</v>
          </cell>
          <cell r="E253">
            <v>0</v>
          </cell>
          <cell r="F253">
            <v>95.767196655273395</v>
          </cell>
          <cell r="G253">
            <v>124.79118934587</v>
          </cell>
          <cell r="H253">
            <v>152</v>
          </cell>
          <cell r="I253">
            <v>171</v>
          </cell>
          <cell r="J253">
            <v>2</v>
          </cell>
        </row>
        <row r="254">
          <cell r="A254" t="str">
            <v>POWIAT RADOMSZCZAŃSKI (WOJ. ŁÓDZKIE)</v>
          </cell>
          <cell r="B254" t="str">
            <v>TM - Przeciwko bezpieczeństwu powszechnemu i bezpieczeństwu w komunikacji</v>
          </cell>
          <cell r="C254">
            <v>241</v>
          </cell>
          <cell r="D254">
            <v>237</v>
          </cell>
          <cell r="E254">
            <v>0</v>
          </cell>
          <cell r="F254">
            <v>98.340248107910199</v>
          </cell>
          <cell r="G254">
            <v>210.15914541094401</v>
          </cell>
          <cell r="H254">
            <v>144</v>
          </cell>
          <cell r="I254">
            <v>223</v>
          </cell>
          <cell r="J254">
            <v>9</v>
          </cell>
        </row>
        <row r="255">
          <cell r="A255" t="str">
            <v>POWIAT RADZIEJOWSKI (WOJ. KUJAWSKO-POMORSKIE)</v>
          </cell>
          <cell r="B255" t="str">
            <v>TM - Przeciwko bezpieczeństwu powszechnemu i bezpieczeństwu w komunikacji</v>
          </cell>
          <cell r="C255">
            <v>100</v>
          </cell>
          <cell r="D255">
            <v>100</v>
          </cell>
          <cell r="E255">
            <v>0</v>
          </cell>
          <cell r="F255">
            <v>100</v>
          </cell>
          <cell r="G255">
            <v>242.471267154842</v>
          </cell>
          <cell r="H255">
            <v>68</v>
          </cell>
          <cell r="I255">
            <v>96</v>
          </cell>
          <cell r="J255">
            <v>1</v>
          </cell>
        </row>
        <row r="256">
          <cell r="A256" t="str">
            <v>POWIAT RADZYŃSKI (WOJ. LUBELSKIE)</v>
          </cell>
          <cell r="B256" t="str">
            <v>TM - Przeciwko bezpieczeństwu powszechnemu i bezpieczeństwu w komunikacji</v>
          </cell>
          <cell r="C256">
            <v>108</v>
          </cell>
          <cell r="D256">
            <v>105</v>
          </cell>
          <cell r="E256">
            <v>0</v>
          </cell>
          <cell r="F256">
            <v>97.222221374511705</v>
          </cell>
          <cell r="G256">
            <v>179.64370664848099</v>
          </cell>
          <cell r="H256">
            <v>76</v>
          </cell>
          <cell r="I256">
            <v>99</v>
          </cell>
          <cell r="J256">
            <v>0</v>
          </cell>
        </row>
        <row r="257">
          <cell r="A257" t="str">
            <v>POWIAT RAWICKI (WOJ. WIELKOPOLSKIE)</v>
          </cell>
          <cell r="B257" t="str">
            <v>TM - Przeciwko bezpieczeństwu powszechnemu i bezpieczeństwu w komunikacji</v>
          </cell>
          <cell r="C257">
            <v>77</v>
          </cell>
          <cell r="D257">
            <v>75</v>
          </cell>
          <cell r="E257">
            <v>0</v>
          </cell>
          <cell r="F257">
            <v>97.402595520019503</v>
          </cell>
          <cell r="G257">
            <v>127.790224877604</v>
          </cell>
          <cell r="H257">
            <v>50</v>
          </cell>
          <cell r="I257">
            <v>70</v>
          </cell>
          <cell r="J257">
            <v>0</v>
          </cell>
        </row>
        <row r="258">
          <cell r="A258" t="str">
            <v>POWIAT RAWSKI (WOJ. ŁÓDZKIE)</v>
          </cell>
          <cell r="B258" t="str">
            <v>TM - Przeciwko bezpieczeństwu powszechnemu i bezpieczeństwu w komunikacji</v>
          </cell>
          <cell r="C258">
            <v>87</v>
          </cell>
          <cell r="D258">
            <v>84</v>
          </cell>
          <cell r="E258">
            <v>0</v>
          </cell>
          <cell r="F258">
            <v>96.551727294921903</v>
          </cell>
          <cell r="G258">
            <v>176.96954903277</v>
          </cell>
          <cell r="H258">
            <v>46</v>
          </cell>
          <cell r="I258">
            <v>82</v>
          </cell>
          <cell r="J258">
            <v>4</v>
          </cell>
        </row>
        <row r="259">
          <cell r="A259" t="str">
            <v>POWIAT ROPCZYCKO-SĘDZISZOWSKI (WOJ. PODKARPACKIE)</v>
          </cell>
          <cell r="B259" t="str">
            <v>TM - Przeciwko bezpieczeństwu powszechnemu i bezpieczeństwu w komunikacji</v>
          </cell>
          <cell r="C259">
            <v>91</v>
          </cell>
          <cell r="D259">
            <v>91</v>
          </cell>
          <cell r="E259">
            <v>0</v>
          </cell>
          <cell r="F259">
            <v>100</v>
          </cell>
          <cell r="G259">
            <v>123.35136160926101</v>
          </cell>
          <cell r="H259">
            <v>54</v>
          </cell>
          <cell r="I259">
            <v>84</v>
          </cell>
          <cell r="J259">
            <v>2</v>
          </cell>
        </row>
        <row r="260">
          <cell r="A260" t="str">
            <v>POWIAT RUDA ŚLĄSKA (WOJ. ŚLĄSKIE)</v>
          </cell>
          <cell r="B260" t="str">
            <v>TM - Przeciwko bezpieczeństwu powszechnemu i bezpieczeństwu w komunikacji</v>
          </cell>
          <cell r="C260">
            <v>186</v>
          </cell>
          <cell r="D260">
            <v>183</v>
          </cell>
          <cell r="E260">
            <v>0</v>
          </cell>
          <cell r="F260">
            <v>98.387100219726605</v>
          </cell>
          <cell r="G260">
            <v>133.41749634177799</v>
          </cell>
          <cell r="H260">
            <v>0</v>
          </cell>
          <cell r="I260">
            <v>171</v>
          </cell>
          <cell r="J260">
            <v>7</v>
          </cell>
        </row>
        <row r="261">
          <cell r="A261" t="str">
            <v>POWIAT RYBNICKI (WOJ. ŚLĄSKIE)</v>
          </cell>
          <cell r="B261" t="str">
            <v>TM - Przeciwko bezpieczeństwu powszechnemu i bezpieczeństwu w komunikacji</v>
          </cell>
          <cell r="C261">
            <v>96</v>
          </cell>
          <cell r="D261">
            <v>93</v>
          </cell>
          <cell r="E261">
            <v>0</v>
          </cell>
          <cell r="F261">
            <v>96.875</v>
          </cell>
          <cell r="G261">
            <v>123.80866402713499</v>
          </cell>
          <cell r="H261">
            <v>51</v>
          </cell>
          <cell r="I261">
            <v>91</v>
          </cell>
          <cell r="J261">
            <v>0</v>
          </cell>
        </row>
        <row r="262">
          <cell r="A262" t="str">
            <v>POWIAT RYBNIK (WOJ. ŚLĄSKIE)</v>
          </cell>
          <cell r="B262" t="str">
            <v>TM - Przeciwko bezpieczeństwu powszechnemu i bezpieczeństwu w komunikacji</v>
          </cell>
          <cell r="C262">
            <v>197</v>
          </cell>
          <cell r="D262">
            <v>195</v>
          </cell>
          <cell r="E262">
            <v>0</v>
          </cell>
          <cell r="F262">
            <v>98.984771728515597</v>
          </cell>
          <cell r="G262">
            <v>141.17815680091701</v>
          </cell>
          <cell r="H262">
            <v>0</v>
          </cell>
          <cell r="I262">
            <v>183</v>
          </cell>
          <cell r="J262">
            <v>2</v>
          </cell>
        </row>
        <row r="263">
          <cell r="A263" t="str">
            <v>POWIAT RYCKI (WOJ. LUBELSKIE)</v>
          </cell>
          <cell r="B263" t="str">
            <v>TM - Przeciwko bezpieczeństwu powszechnemu i bezpieczeństwu w komunikacji</v>
          </cell>
          <cell r="C263">
            <v>65</v>
          </cell>
          <cell r="D263">
            <v>63</v>
          </cell>
          <cell r="E263">
            <v>0</v>
          </cell>
          <cell r="F263">
            <v>96.923080444335895</v>
          </cell>
          <cell r="G263">
            <v>113.57084199675</v>
          </cell>
          <cell r="H263">
            <v>33</v>
          </cell>
          <cell r="I263">
            <v>60</v>
          </cell>
          <cell r="J263">
            <v>0</v>
          </cell>
        </row>
        <row r="264">
          <cell r="A264" t="str">
            <v>POWIAT RYPIŃSKI (WOJ. KUJAWSKO-POMORSKIE)</v>
          </cell>
          <cell r="B264" t="str">
            <v>TM - Przeciwko bezpieczeństwu powszechnemu i bezpieczeństwu w komunikacji</v>
          </cell>
          <cell r="C264">
            <v>81</v>
          </cell>
          <cell r="D264">
            <v>81</v>
          </cell>
          <cell r="E264">
            <v>0</v>
          </cell>
          <cell r="F264">
            <v>100</v>
          </cell>
          <cell r="G264">
            <v>183.11705927566999</v>
          </cell>
          <cell r="H264">
            <v>56</v>
          </cell>
          <cell r="I264">
            <v>75</v>
          </cell>
          <cell r="J264">
            <v>0</v>
          </cell>
        </row>
        <row r="265">
          <cell r="A265" t="str">
            <v>POWIAT RZESZOWSKI (WOJ. PODKARPACKIE)</v>
          </cell>
          <cell r="B265" t="str">
            <v>TM - Przeciwko bezpieczeństwu powszechnemu i bezpieczeństwu w komunikacji</v>
          </cell>
          <cell r="C265">
            <v>245</v>
          </cell>
          <cell r="D265">
            <v>241</v>
          </cell>
          <cell r="E265">
            <v>0</v>
          </cell>
          <cell r="F265">
            <v>98.367347717285199</v>
          </cell>
          <cell r="G265">
            <v>146.14824801059399</v>
          </cell>
          <cell r="H265">
            <v>176</v>
          </cell>
          <cell r="I265">
            <v>218</v>
          </cell>
          <cell r="J265">
            <v>3</v>
          </cell>
        </row>
        <row r="266">
          <cell r="A266" t="str">
            <v>POWIAT RZESZÓW (WOJ. PODKARPACKIE)</v>
          </cell>
          <cell r="B266" t="str">
            <v>TM - Przeciwko bezpieczeństwu powszechnemu i bezpieczeństwu w komunikacji</v>
          </cell>
          <cell r="C266">
            <v>245</v>
          </cell>
          <cell r="D266">
            <v>243</v>
          </cell>
          <cell r="E266">
            <v>0</v>
          </cell>
          <cell r="F266">
            <v>99.183670043945298</v>
          </cell>
          <cell r="G266">
            <v>130.99712875681101</v>
          </cell>
          <cell r="H266">
            <v>1</v>
          </cell>
          <cell r="I266">
            <v>228</v>
          </cell>
          <cell r="J266">
            <v>5</v>
          </cell>
        </row>
        <row r="267">
          <cell r="A267" t="str">
            <v>POWIAT SANDOMIERSKI (WOJ. ŚWIĘTOKRZYSKIE)</v>
          </cell>
          <cell r="B267" t="str">
            <v>TM - Przeciwko bezpieczeństwu powszechnemu i bezpieczeństwu w komunikacji</v>
          </cell>
          <cell r="C267">
            <v>114</v>
          </cell>
          <cell r="D267">
            <v>114</v>
          </cell>
          <cell r="E267">
            <v>0</v>
          </cell>
          <cell r="F267">
            <v>100</v>
          </cell>
          <cell r="G267">
            <v>144.154169090311</v>
          </cell>
          <cell r="H267">
            <v>63</v>
          </cell>
          <cell r="I267">
            <v>109</v>
          </cell>
          <cell r="J267">
            <v>2</v>
          </cell>
        </row>
        <row r="268">
          <cell r="A268" t="str">
            <v>POWIAT SANOCKI (WOJ. PODKARPACKIE)</v>
          </cell>
          <cell r="B268" t="str">
            <v>TM - Przeciwko bezpieczeństwu powszechnemu i bezpieczeństwu w komunikacji</v>
          </cell>
          <cell r="C268">
            <v>97</v>
          </cell>
          <cell r="D268">
            <v>95</v>
          </cell>
          <cell r="E268">
            <v>0</v>
          </cell>
          <cell r="F268">
            <v>97.938140869140597</v>
          </cell>
          <cell r="G268">
            <v>101.519655042492</v>
          </cell>
          <cell r="H268">
            <v>50</v>
          </cell>
          <cell r="I268">
            <v>84</v>
          </cell>
          <cell r="J268">
            <v>0</v>
          </cell>
        </row>
        <row r="269">
          <cell r="A269" t="str">
            <v>POWIAT SEJNEŃSKI (WOJ. PODLASKIE)</v>
          </cell>
          <cell r="B269" t="str">
            <v>TM - Przeciwko bezpieczeństwu powszechnemu i bezpieczeństwu w komunikacji</v>
          </cell>
          <cell r="C269">
            <v>50</v>
          </cell>
          <cell r="D269">
            <v>50</v>
          </cell>
          <cell r="E269">
            <v>0</v>
          </cell>
          <cell r="F269">
            <v>100</v>
          </cell>
          <cell r="G269">
            <v>243.53416784374801</v>
          </cell>
          <cell r="H269">
            <v>32</v>
          </cell>
          <cell r="I269">
            <v>47</v>
          </cell>
          <cell r="J269">
            <v>0</v>
          </cell>
        </row>
        <row r="270">
          <cell r="A270" t="str">
            <v>POWIAT SĘPOLEŃSKI (WOJ. KUJAWSKO-POMORSKIE)</v>
          </cell>
          <cell r="B270" t="str">
            <v>TM - Przeciwko bezpieczeństwu powszechnemu i bezpieczeństwu w komunikacji</v>
          </cell>
          <cell r="C270">
            <v>76</v>
          </cell>
          <cell r="D270">
            <v>75</v>
          </cell>
          <cell r="E270">
            <v>0</v>
          </cell>
          <cell r="F270">
            <v>98.684211730957003</v>
          </cell>
          <cell r="G270">
            <v>183.37113352313901</v>
          </cell>
          <cell r="H270">
            <v>31</v>
          </cell>
          <cell r="I270">
            <v>69</v>
          </cell>
          <cell r="J270">
            <v>2</v>
          </cell>
        </row>
        <row r="271">
          <cell r="A271" t="str">
            <v>POWIAT SIEDLCE (WOJ. MAZOWIECKIE)</v>
          </cell>
          <cell r="B271" t="str">
            <v>TM - Przeciwko bezpieczeństwu powszechnemu i bezpieczeństwu w komunikacji</v>
          </cell>
          <cell r="C271">
            <v>101</v>
          </cell>
          <cell r="D271">
            <v>97</v>
          </cell>
          <cell r="E271">
            <v>0</v>
          </cell>
          <cell r="F271">
            <v>96.039604187011705</v>
          </cell>
          <cell r="G271">
            <v>131.04629437409201</v>
          </cell>
          <cell r="H271">
            <v>0</v>
          </cell>
          <cell r="I271">
            <v>96</v>
          </cell>
          <cell r="J271">
            <v>2</v>
          </cell>
        </row>
        <row r="272">
          <cell r="A272" t="str">
            <v>POWIAT SIEDLECKI (WOJ. MAZOWIECKIE)</v>
          </cell>
          <cell r="B272" t="str">
            <v>TM - Przeciwko bezpieczeństwu powszechnemu i bezpieczeństwu w komunikacji</v>
          </cell>
          <cell r="C272">
            <v>143</v>
          </cell>
          <cell r="D272">
            <v>143</v>
          </cell>
          <cell r="E272">
            <v>0</v>
          </cell>
          <cell r="F272">
            <v>100</v>
          </cell>
          <cell r="G272">
            <v>175.569988581812</v>
          </cell>
          <cell r="H272">
            <v>141</v>
          </cell>
          <cell r="I272">
            <v>135</v>
          </cell>
          <cell r="J272">
            <v>1</v>
          </cell>
        </row>
        <row r="273">
          <cell r="A273" t="str">
            <v>POWIAT SIEMIANOWICE ŚLĄSKIE (WOJ. ŚLĄSKIE)</v>
          </cell>
          <cell r="B273" t="str">
            <v>TM - Przeciwko bezpieczeństwu powszechnemu i bezpieczeństwu w komunikacji</v>
          </cell>
          <cell r="C273">
            <v>73</v>
          </cell>
          <cell r="D273">
            <v>68</v>
          </cell>
          <cell r="E273">
            <v>0</v>
          </cell>
          <cell r="F273">
            <v>93.150688171386705</v>
          </cell>
          <cell r="G273">
            <v>107.33557806825399</v>
          </cell>
          <cell r="H273">
            <v>0</v>
          </cell>
          <cell r="I273">
            <v>61</v>
          </cell>
          <cell r="J273">
            <v>2</v>
          </cell>
        </row>
        <row r="274">
          <cell r="A274" t="str">
            <v>POWIAT SIEMIATYCKI (WOJ. PODLASKIE)</v>
          </cell>
          <cell r="B274" t="str">
            <v>TM - Przeciwko bezpieczeństwu powszechnemu i bezpieczeństwu w komunikacji</v>
          </cell>
          <cell r="C274">
            <v>94</v>
          </cell>
          <cell r="D274">
            <v>94</v>
          </cell>
          <cell r="E274">
            <v>0</v>
          </cell>
          <cell r="F274">
            <v>100</v>
          </cell>
          <cell r="G274">
            <v>205.16402208787099</v>
          </cell>
          <cell r="H274">
            <v>60</v>
          </cell>
          <cell r="I274">
            <v>86</v>
          </cell>
          <cell r="J274">
            <v>1</v>
          </cell>
        </row>
        <row r="275">
          <cell r="A275" t="str">
            <v>POWIAT SIERADZKI (WOJ. ŁÓDZKIE)</v>
          </cell>
          <cell r="B275" t="str">
            <v>TM - Przeciwko bezpieczeństwu powszechnemu i bezpieczeństwu w komunikacji</v>
          </cell>
          <cell r="C275">
            <v>220</v>
          </cell>
          <cell r="D275">
            <v>215</v>
          </cell>
          <cell r="E275">
            <v>0</v>
          </cell>
          <cell r="F275">
            <v>97.727272033691406</v>
          </cell>
          <cell r="G275">
            <v>184.88482515778199</v>
          </cell>
          <cell r="H275">
            <v>129</v>
          </cell>
          <cell r="I275">
            <v>196</v>
          </cell>
          <cell r="J275">
            <v>7</v>
          </cell>
        </row>
        <row r="276">
          <cell r="A276" t="str">
            <v>POWIAT SIERPECKI (WOJ. MAZOWIECKIE)</v>
          </cell>
          <cell r="B276" t="str">
            <v>TM - Przeciwko bezpieczeństwu powszechnemu i bezpieczeństwu w komunikacji</v>
          </cell>
          <cell r="C276">
            <v>129</v>
          </cell>
          <cell r="D276">
            <v>128</v>
          </cell>
          <cell r="E276">
            <v>0</v>
          </cell>
          <cell r="F276">
            <v>99.224807739257798</v>
          </cell>
          <cell r="G276">
            <v>244.429286039109</v>
          </cell>
          <cell r="H276">
            <v>91</v>
          </cell>
          <cell r="I276">
            <v>121</v>
          </cell>
          <cell r="J276">
            <v>2</v>
          </cell>
        </row>
        <row r="277">
          <cell r="A277" t="str">
            <v>POWIAT SKARŻYSKI (WOJ. ŚWIĘTOKRZYSKIE)</v>
          </cell>
          <cell r="B277" t="str">
            <v>TM - Przeciwko bezpieczeństwu powszechnemu i bezpieczeństwu w komunikacji</v>
          </cell>
          <cell r="C277">
            <v>117</v>
          </cell>
          <cell r="D277">
            <v>115</v>
          </cell>
          <cell r="E277">
            <v>0</v>
          </cell>
          <cell r="F277">
            <v>98.290596008300795</v>
          </cell>
          <cell r="G277">
            <v>152.61400396535501</v>
          </cell>
          <cell r="H277">
            <v>31</v>
          </cell>
          <cell r="I277">
            <v>104</v>
          </cell>
          <cell r="J277">
            <v>0</v>
          </cell>
        </row>
        <row r="278">
          <cell r="A278" t="str">
            <v>POWIAT SKIERNIEWICE (WOJ. ŁÓDZKIE)</v>
          </cell>
          <cell r="B278" t="str">
            <v>TM - Przeciwko bezpieczeństwu powszechnemu i bezpieczeństwu w komunikacji</v>
          </cell>
          <cell r="C278">
            <v>62</v>
          </cell>
          <cell r="D278">
            <v>61</v>
          </cell>
          <cell r="E278">
            <v>0</v>
          </cell>
          <cell r="F278">
            <v>98.387100219726605</v>
          </cell>
          <cell r="G278">
            <v>128.35375952302101</v>
          </cell>
          <cell r="H278">
            <v>1</v>
          </cell>
          <cell r="I278">
            <v>56</v>
          </cell>
          <cell r="J278">
            <v>0</v>
          </cell>
        </row>
        <row r="279">
          <cell r="A279" t="str">
            <v>POWIAT SKIERNIEWICKI (WOJ. ŁÓDZKIE)</v>
          </cell>
          <cell r="B279" t="str">
            <v>TM - Przeciwko bezpieczeństwu powszechnemu i bezpieczeństwu w komunikacji</v>
          </cell>
          <cell r="C279">
            <v>45</v>
          </cell>
          <cell r="D279">
            <v>44</v>
          </cell>
          <cell r="E279">
            <v>0</v>
          </cell>
          <cell r="F279">
            <v>97.777778625488295</v>
          </cell>
          <cell r="G279">
            <v>117.92761864828699</v>
          </cell>
          <cell r="H279">
            <v>45</v>
          </cell>
          <cell r="I279">
            <v>43</v>
          </cell>
          <cell r="J279">
            <v>2</v>
          </cell>
        </row>
        <row r="280">
          <cell r="A280" t="str">
            <v>POWIAT SŁAWIEŃSKI (WOJ. ZACHODNIOPOMORSKIE)</v>
          </cell>
          <cell r="B280" t="str">
            <v>TM - Przeciwko bezpieczeństwu powszechnemu i bezpieczeństwu w komunikacji</v>
          </cell>
          <cell r="C280">
            <v>118</v>
          </cell>
          <cell r="D280">
            <v>118</v>
          </cell>
          <cell r="E280">
            <v>0</v>
          </cell>
          <cell r="F280">
            <v>100</v>
          </cell>
          <cell r="G280">
            <v>206.97760081387801</v>
          </cell>
          <cell r="H280">
            <v>68</v>
          </cell>
          <cell r="I280">
            <v>106</v>
          </cell>
          <cell r="J280">
            <v>3</v>
          </cell>
        </row>
        <row r="281">
          <cell r="A281" t="str">
            <v>POWIAT SŁUBICKI (WOJ. LUBUSKIE)</v>
          </cell>
          <cell r="B281" t="str">
            <v>TM - Przeciwko bezpieczeństwu powszechnemu i bezpieczeństwu w komunikacji</v>
          </cell>
          <cell r="C281">
            <v>129</v>
          </cell>
          <cell r="D281">
            <v>129</v>
          </cell>
          <cell r="E281">
            <v>0</v>
          </cell>
          <cell r="F281">
            <v>100</v>
          </cell>
          <cell r="G281">
            <v>273.03320845768002</v>
          </cell>
          <cell r="H281">
            <v>60</v>
          </cell>
          <cell r="I281">
            <v>109</v>
          </cell>
          <cell r="J281">
            <v>14</v>
          </cell>
        </row>
        <row r="282">
          <cell r="A282" t="str">
            <v>POWIAT SŁUPECKI (WOJ. WIELKOPOLSKIE)</v>
          </cell>
          <cell r="B282" t="str">
            <v>TM - Przeciwko bezpieczeństwu powszechnemu i bezpieczeństwu w komunikacji</v>
          </cell>
          <cell r="C282">
            <v>116</v>
          </cell>
          <cell r="D282">
            <v>116</v>
          </cell>
          <cell r="E282">
            <v>0</v>
          </cell>
          <cell r="F282">
            <v>100</v>
          </cell>
          <cell r="G282">
            <v>194.840096748186</v>
          </cell>
          <cell r="H282">
            <v>88</v>
          </cell>
          <cell r="I282">
            <v>105</v>
          </cell>
          <cell r="J282">
            <v>3</v>
          </cell>
        </row>
        <row r="283">
          <cell r="A283" t="str">
            <v>POWIAT SŁUPSK (WOJ. POMORSKIE)</v>
          </cell>
          <cell r="B283" t="str">
            <v>TM - Przeciwko bezpieczeństwu powszechnemu i bezpieczeństwu w komunikacji</v>
          </cell>
          <cell r="C283">
            <v>123</v>
          </cell>
          <cell r="D283">
            <v>120</v>
          </cell>
          <cell r="E283">
            <v>0</v>
          </cell>
          <cell r="F283">
            <v>97.560974121093807</v>
          </cell>
          <cell r="G283">
            <v>133.44906151676301</v>
          </cell>
          <cell r="H283">
            <v>0</v>
          </cell>
          <cell r="I283">
            <v>107</v>
          </cell>
          <cell r="J283">
            <v>3</v>
          </cell>
        </row>
        <row r="284">
          <cell r="A284" t="str">
            <v>POWIAT SŁUPSKI (WOJ. POMORSKIE)</v>
          </cell>
          <cell r="B284" t="str">
            <v>TM - Przeciwko bezpieczeństwu powszechnemu i bezpieczeństwu w komunikacji</v>
          </cell>
          <cell r="C284">
            <v>178</v>
          </cell>
          <cell r="D284">
            <v>178</v>
          </cell>
          <cell r="E284">
            <v>1</v>
          </cell>
          <cell r="F284">
            <v>99.441337585449205</v>
          </cell>
          <cell r="G284">
            <v>181.17232745371501</v>
          </cell>
          <cell r="H284">
            <v>153</v>
          </cell>
          <cell r="I284">
            <v>159</v>
          </cell>
          <cell r="J284">
            <v>3</v>
          </cell>
        </row>
        <row r="285">
          <cell r="A285" t="str">
            <v>POWIAT SOCHACZEWSKI (WOJ. MAZOWIECKIE)</v>
          </cell>
          <cell r="B285" t="str">
            <v>TM - Przeciwko bezpieczeństwu powszechnemu i bezpieczeństwu w komunikacji</v>
          </cell>
          <cell r="C285">
            <v>134</v>
          </cell>
          <cell r="D285">
            <v>133</v>
          </cell>
          <cell r="E285">
            <v>0</v>
          </cell>
          <cell r="F285">
            <v>99.253730773925795</v>
          </cell>
          <cell r="G285">
            <v>157.35456445665699</v>
          </cell>
          <cell r="H285">
            <v>97</v>
          </cell>
          <cell r="I285">
            <v>116</v>
          </cell>
          <cell r="J285">
            <v>3</v>
          </cell>
        </row>
        <row r="286">
          <cell r="A286" t="str">
            <v>POWIAT SOKOŁOWSKI (WOJ. MAZOWIECKIE)</v>
          </cell>
          <cell r="B286" t="str">
            <v>TM - Przeciwko bezpieczeństwu powszechnemu i bezpieczeństwu w komunikacji</v>
          </cell>
          <cell r="C286">
            <v>78</v>
          </cell>
          <cell r="D286">
            <v>76</v>
          </cell>
          <cell r="E286">
            <v>0</v>
          </cell>
          <cell r="F286">
            <v>97.435897827148395</v>
          </cell>
          <cell r="G286">
            <v>141.908487219139</v>
          </cell>
          <cell r="H286">
            <v>53</v>
          </cell>
          <cell r="I286">
            <v>73</v>
          </cell>
          <cell r="J286">
            <v>1</v>
          </cell>
        </row>
        <row r="287">
          <cell r="A287" t="str">
            <v>POWIAT SOKÓLSKI (WOJ. PODLASKIE)</v>
          </cell>
          <cell r="B287" t="str">
            <v>TM - Przeciwko bezpieczeństwu powszechnemu i bezpieczeństwu w komunikacji</v>
          </cell>
          <cell r="C287">
            <v>146</v>
          </cell>
          <cell r="D287">
            <v>145</v>
          </cell>
          <cell r="E287">
            <v>0</v>
          </cell>
          <cell r="F287">
            <v>99.315071105957003</v>
          </cell>
          <cell r="G287">
            <v>211.58806991101699</v>
          </cell>
          <cell r="H287">
            <v>82</v>
          </cell>
          <cell r="I287">
            <v>133</v>
          </cell>
          <cell r="J287">
            <v>8</v>
          </cell>
        </row>
        <row r="288">
          <cell r="A288" t="str">
            <v>POWIAT SOPOT (WOJ. POMORSKIE)</v>
          </cell>
          <cell r="B288" t="str">
            <v>TM - Przeciwko bezpieczeństwu powszechnemu i bezpieczeństwu w komunikacji</v>
          </cell>
          <cell r="C288">
            <v>80</v>
          </cell>
          <cell r="D288">
            <v>76</v>
          </cell>
          <cell r="E288">
            <v>0</v>
          </cell>
          <cell r="F288">
            <v>95</v>
          </cell>
          <cell r="G288">
            <v>215.69737658065699</v>
          </cell>
          <cell r="H288">
            <v>0</v>
          </cell>
          <cell r="I288">
            <v>68</v>
          </cell>
          <cell r="J288">
            <v>1</v>
          </cell>
        </row>
        <row r="289">
          <cell r="A289" t="str">
            <v>POWIAT SOSNOWIEC (WOJ. ŚLĄSKIE)</v>
          </cell>
          <cell r="B289" t="str">
            <v>TM - Przeciwko bezpieczeństwu powszechnemu i bezpieczeństwu w komunikacji</v>
          </cell>
          <cell r="C289">
            <v>247</v>
          </cell>
          <cell r="D289">
            <v>238</v>
          </cell>
          <cell r="E289">
            <v>0</v>
          </cell>
          <cell r="F289">
            <v>96.356277465820298</v>
          </cell>
          <cell r="G289">
            <v>119.603323713417</v>
          </cell>
          <cell r="H289">
            <v>0</v>
          </cell>
          <cell r="I289">
            <v>234</v>
          </cell>
          <cell r="J289">
            <v>5</v>
          </cell>
        </row>
        <row r="290">
          <cell r="A290" t="str">
            <v>POWIAT STALOWOWOLSKI (WOJ. PODKARPACKIE)</v>
          </cell>
          <cell r="B290" t="str">
            <v>TM - Przeciwko bezpieczeństwu powszechnemu i bezpieczeństwu w komunikacji</v>
          </cell>
          <cell r="C290">
            <v>155</v>
          </cell>
          <cell r="D290">
            <v>153</v>
          </cell>
          <cell r="E290">
            <v>0</v>
          </cell>
          <cell r="F290">
            <v>98.709678649902301</v>
          </cell>
          <cell r="G290">
            <v>143.95170652426299</v>
          </cell>
          <cell r="H290">
            <v>50</v>
          </cell>
          <cell r="I290">
            <v>140</v>
          </cell>
          <cell r="J290">
            <v>1</v>
          </cell>
        </row>
        <row r="291">
          <cell r="A291" t="str">
            <v>POWIAT STARACHOWICKI (WOJ. ŚWIĘTOKRZYSKIE)</v>
          </cell>
          <cell r="B291" t="str">
            <v>TM - Przeciwko bezpieczeństwu powszechnemu i bezpieczeństwu w komunikacji</v>
          </cell>
          <cell r="C291">
            <v>161</v>
          </cell>
          <cell r="D291">
            <v>158</v>
          </cell>
          <cell r="E291">
            <v>0</v>
          </cell>
          <cell r="F291">
            <v>98.136642456054702</v>
          </cell>
          <cell r="G291">
            <v>175.41948136849001</v>
          </cell>
          <cell r="H291">
            <v>62</v>
          </cell>
          <cell r="I291">
            <v>150</v>
          </cell>
          <cell r="J291">
            <v>7</v>
          </cell>
        </row>
        <row r="292">
          <cell r="A292" t="str">
            <v>POWIAT STARGARDZKI (WOJ. ZACHODNIOPOMORSKIE)</v>
          </cell>
          <cell r="B292" t="str">
            <v>TM - Przeciwko bezpieczeństwu powszechnemu i bezpieczeństwu w komunikacji</v>
          </cell>
          <cell r="C292">
            <v>155</v>
          </cell>
          <cell r="D292">
            <v>153</v>
          </cell>
          <cell r="E292">
            <v>0</v>
          </cell>
          <cell r="F292">
            <v>98.709678649902301</v>
          </cell>
          <cell r="G292">
            <v>128.865979381443</v>
          </cell>
          <cell r="H292">
            <v>57</v>
          </cell>
          <cell r="I292">
            <v>144</v>
          </cell>
          <cell r="J292">
            <v>5</v>
          </cell>
        </row>
        <row r="293">
          <cell r="A293" t="str">
            <v>POWIAT STAROGARDZKI (WOJ. POMORSKIE)</v>
          </cell>
          <cell r="B293" t="str">
            <v>TM - Przeciwko bezpieczeństwu powszechnemu i bezpieczeństwu w komunikacji</v>
          </cell>
          <cell r="C293">
            <v>230</v>
          </cell>
          <cell r="D293">
            <v>225</v>
          </cell>
          <cell r="E293">
            <v>0</v>
          </cell>
          <cell r="F293">
            <v>97.826087951660199</v>
          </cell>
          <cell r="G293">
            <v>180.62023417806</v>
          </cell>
          <cell r="H293">
            <v>130</v>
          </cell>
          <cell r="I293">
            <v>203</v>
          </cell>
          <cell r="J293">
            <v>8</v>
          </cell>
        </row>
        <row r="294">
          <cell r="A294" t="str">
            <v>POWIAT STASZOWSKI (WOJ. ŚWIĘTOKRZYSKIE)</v>
          </cell>
          <cell r="B294" t="str">
            <v>TM - Przeciwko bezpieczeństwu powszechnemu i bezpieczeństwu w komunikacji</v>
          </cell>
          <cell r="C294">
            <v>98</v>
          </cell>
          <cell r="D294">
            <v>97</v>
          </cell>
          <cell r="E294">
            <v>0</v>
          </cell>
          <cell r="F294">
            <v>98.979591369628906</v>
          </cell>
          <cell r="G294">
            <v>134.51006766679899</v>
          </cell>
          <cell r="H294">
            <v>61</v>
          </cell>
          <cell r="I294">
            <v>87</v>
          </cell>
          <cell r="J294">
            <v>0</v>
          </cell>
        </row>
        <row r="295">
          <cell r="A295" t="str">
            <v>POWIAT STRZELECKI (WOJ. OPOLSKIE)</v>
          </cell>
          <cell r="B295" t="str">
            <v>TM - Przeciwko bezpieczeństwu powszechnemu i bezpieczeństwu w komunikacji</v>
          </cell>
          <cell r="C295">
            <v>107</v>
          </cell>
          <cell r="D295">
            <v>107</v>
          </cell>
          <cell r="E295">
            <v>0</v>
          </cell>
          <cell r="F295">
            <v>100</v>
          </cell>
          <cell r="G295">
            <v>142.052997716531</v>
          </cell>
          <cell r="H295">
            <v>55</v>
          </cell>
          <cell r="I295">
            <v>101</v>
          </cell>
          <cell r="J295">
            <v>2</v>
          </cell>
        </row>
        <row r="296">
          <cell r="A296" t="str">
            <v>POWIAT STRZELECKO-DREZDENECKI (WOJ. LUBUSKIE)</v>
          </cell>
          <cell r="B296" t="str">
            <v>TM - Przeciwko bezpieczeństwu powszechnemu i bezpieczeństwu w komunikacji</v>
          </cell>
          <cell r="C296">
            <v>91</v>
          </cell>
          <cell r="D296">
            <v>90</v>
          </cell>
          <cell r="E296">
            <v>0</v>
          </cell>
          <cell r="F296">
            <v>98.901100158691406</v>
          </cell>
          <cell r="G296">
            <v>182.233258570971</v>
          </cell>
          <cell r="H296">
            <v>45</v>
          </cell>
          <cell r="I296">
            <v>80</v>
          </cell>
          <cell r="J296">
            <v>1</v>
          </cell>
        </row>
        <row r="297">
          <cell r="A297" t="str">
            <v>POWIAT STRZELIŃSKI (WOJ. DOLNOŚLĄSKIE)</v>
          </cell>
          <cell r="B297" t="str">
            <v>TM - Przeciwko bezpieczeństwu powszechnemu i bezpieczeństwu w komunikacji</v>
          </cell>
          <cell r="C297">
            <v>83</v>
          </cell>
          <cell r="D297">
            <v>82</v>
          </cell>
          <cell r="E297">
            <v>0</v>
          </cell>
          <cell r="F297">
            <v>98.795181274414105</v>
          </cell>
          <cell r="G297">
            <v>188.31537152580799</v>
          </cell>
          <cell r="H297">
            <v>48</v>
          </cell>
          <cell r="I297">
            <v>77</v>
          </cell>
          <cell r="J297">
            <v>0</v>
          </cell>
        </row>
        <row r="298">
          <cell r="A298" t="str">
            <v>POWIAT STRZYŻOWSKI (WOJ. PODKARPACKIE)</v>
          </cell>
          <cell r="B298" t="str">
            <v>TM - Przeciwko bezpieczeństwu powszechnemu i bezpieczeństwu w komunikacji</v>
          </cell>
          <cell r="C298">
            <v>54</v>
          </cell>
          <cell r="D298">
            <v>54</v>
          </cell>
          <cell r="E298">
            <v>0</v>
          </cell>
          <cell r="F298">
            <v>100</v>
          </cell>
          <cell r="G298">
            <v>87.439480544715593</v>
          </cell>
          <cell r="H298">
            <v>41</v>
          </cell>
          <cell r="I298">
            <v>52</v>
          </cell>
          <cell r="J298">
            <v>4</v>
          </cell>
        </row>
        <row r="299">
          <cell r="A299" t="str">
            <v>POWIAT SULĘCIŃSKI (WOJ. LUBUSKIE)</v>
          </cell>
          <cell r="B299" t="str">
            <v>TM - Przeciwko bezpieczeństwu powszechnemu i bezpieczeństwu w komunikacji</v>
          </cell>
          <cell r="C299">
            <v>94</v>
          </cell>
          <cell r="D299">
            <v>94</v>
          </cell>
          <cell r="E299">
            <v>0</v>
          </cell>
          <cell r="F299">
            <v>100</v>
          </cell>
          <cell r="G299">
            <v>265.10985136926399</v>
          </cell>
          <cell r="H299">
            <v>60</v>
          </cell>
          <cell r="I299">
            <v>82</v>
          </cell>
          <cell r="J299">
            <v>5</v>
          </cell>
        </row>
        <row r="300">
          <cell r="A300" t="str">
            <v>POWIAT SUSKI (WOJ. MAŁOPOLSKIE)</v>
          </cell>
          <cell r="B300" t="str">
            <v>TM - Przeciwko bezpieczeństwu powszechnemu i bezpieczeństwu w komunikacji</v>
          </cell>
          <cell r="C300">
            <v>108</v>
          </cell>
          <cell r="D300">
            <v>108</v>
          </cell>
          <cell r="E300">
            <v>0</v>
          </cell>
          <cell r="F300">
            <v>100</v>
          </cell>
          <cell r="G300">
            <v>128.354448432412</v>
          </cell>
          <cell r="H300">
            <v>80</v>
          </cell>
          <cell r="I300">
            <v>105</v>
          </cell>
          <cell r="J300">
            <v>4</v>
          </cell>
        </row>
        <row r="301">
          <cell r="A301" t="str">
            <v>POWIAT SUWALSKI (WOJ. PODLASKIE)</v>
          </cell>
          <cell r="B301" t="str">
            <v>TM - Przeciwko bezpieczeństwu powszechnemu i bezpieczeństwu w komunikacji</v>
          </cell>
          <cell r="C301">
            <v>62</v>
          </cell>
          <cell r="D301">
            <v>61</v>
          </cell>
          <cell r="E301">
            <v>0</v>
          </cell>
          <cell r="F301">
            <v>98.387100219726605</v>
          </cell>
          <cell r="G301">
            <v>172.84638974072999</v>
          </cell>
          <cell r="H301">
            <v>62</v>
          </cell>
          <cell r="I301">
            <v>59</v>
          </cell>
          <cell r="J301">
            <v>4</v>
          </cell>
        </row>
        <row r="302">
          <cell r="A302" t="str">
            <v>POWIAT SUWAŁKI (WOJ. PODLASKIE)</v>
          </cell>
          <cell r="B302" t="str">
            <v>TM - Przeciwko bezpieczeństwu powszechnemu i bezpieczeństwu w komunikacji</v>
          </cell>
          <cell r="C302">
            <v>89</v>
          </cell>
          <cell r="D302">
            <v>89</v>
          </cell>
          <cell r="E302">
            <v>0</v>
          </cell>
          <cell r="F302">
            <v>100</v>
          </cell>
          <cell r="G302">
            <v>127.97837309290701</v>
          </cell>
          <cell r="H302">
            <v>0</v>
          </cell>
          <cell r="I302">
            <v>88</v>
          </cell>
          <cell r="J302">
            <v>5</v>
          </cell>
        </row>
        <row r="303">
          <cell r="A303" t="str">
            <v>POWIAT SZAMOTULSKI (WOJ. WIELKOPOLSKIE)</v>
          </cell>
          <cell r="B303" t="str">
            <v>TM - Przeciwko bezpieczeństwu powszechnemu i bezpieczeństwu w komunikacji</v>
          </cell>
          <cell r="C303">
            <v>182</v>
          </cell>
          <cell r="D303">
            <v>182</v>
          </cell>
          <cell r="E303">
            <v>0</v>
          </cell>
          <cell r="F303">
            <v>100</v>
          </cell>
          <cell r="G303">
            <v>201.65311232743099</v>
          </cell>
          <cell r="H303">
            <v>92</v>
          </cell>
          <cell r="I303">
            <v>168</v>
          </cell>
          <cell r="J303">
            <v>6</v>
          </cell>
        </row>
        <row r="304">
          <cell r="A304" t="str">
            <v>POWIAT SZCZECIN (WOJ. ZACHODNIOPOMORSKIE)</v>
          </cell>
          <cell r="B304" t="str">
            <v>TM - Przeciwko bezpieczeństwu powszechnemu i bezpieczeństwu w komunikacji</v>
          </cell>
          <cell r="C304">
            <v>637</v>
          </cell>
          <cell r="D304">
            <v>623</v>
          </cell>
          <cell r="E304">
            <v>0</v>
          </cell>
          <cell r="F304">
            <v>97.802200317382798</v>
          </cell>
          <cell r="G304">
            <v>157.12372321558499</v>
          </cell>
          <cell r="H304">
            <v>0</v>
          </cell>
          <cell r="I304">
            <v>588</v>
          </cell>
          <cell r="J304">
            <v>22</v>
          </cell>
        </row>
        <row r="305">
          <cell r="A305" t="str">
            <v>POWIAT SZCZECINECKI (WOJ. ZACHODNIOPOMORSKIE)</v>
          </cell>
          <cell r="B305" t="str">
            <v>TM - Przeciwko bezpieczeństwu powszechnemu i bezpieczeństwu w komunikacji</v>
          </cell>
          <cell r="C305">
            <v>135</v>
          </cell>
          <cell r="D305">
            <v>135</v>
          </cell>
          <cell r="E305">
            <v>0</v>
          </cell>
          <cell r="F305">
            <v>100</v>
          </cell>
          <cell r="G305">
            <v>172.15874311364999</v>
          </cell>
          <cell r="H305">
            <v>74</v>
          </cell>
          <cell r="I305">
            <v>130</v>
          </cell>
          <cell r="J305">
            <v>3</v>
          </cell>
        </row>
        <row r="306">
          <cell r="A306" t="str">
            <v>POWIAT SZCZYCIEŃSKI (WOJ. WARMIŃSKO-MAZURSKIE)</v>
          </cell>
          <cell r="B306" t="str">
            <v>TM - Przeciwko bezpieczeństwu powszechnemu i bezpieczeństwu w komunikacji</v>
          </cell>
          <cell r="C306">
            <v>156</v>
          </cell>
          <cell r="D306">
            <v>149</v>
          </cell>
          <cell r="E306">
            <v>0</v>
          </cell>
          <cell r="F306">
            <v>95.5128173828125</v>
          </cell>
          <cell r="G306">
            <v>221.40535630650399</v>
          </cell>
          <cell r="H306">
            <v>96</v>
          </cell>
          <cell r="I306">
            <v>142</v>
          </cell>
          <cell r="J306">
            <v>0</v>
          </cell>
        </row>
        <row r="307">
          <cell r="A307" t="str">
            <v>POWIAT SZTUMSKI (WOJ. POMORSKIE)</v>
          </cell>
          <cell r="B307" t="str">
            <v>TM - Przeciwko bezpieczeństwu powszechnemu i bezpieczeństwu w komunikacji</v>
          </cell>
          <cell r="C307">
            <v>62</v>
          </cell>
          <cell r="D307">
            <v>62</v>
          </cell>
          <cell r="E307">
            <v>0</v>
          </cell>
          <cell r="F307">
            <v>100</v>
          </cell>
          <cell r="G307">
            <v>146.627565982405</v>
          </cell>
          <cell r="H307">
            <v>41</v>
          </cell>
          <cell r="I307">
            <v>58</v>
          </cell>
          <cell r="J307">
            <v>0</v>
          </cell>
        </row>
        <row r="308">
          <cell r="A308" t="str">
            <v>POWIAT SZYDŁOWIECKI (WOJ. MAZOWIECKIE)</v>
          </cell>
          <cell r="B308" t="str">
            <v>TM - Przeciwko bezpieczeństwu powszechnemu i bezpieczeństwu w komunikacji</v>
          </cell>
          <cell r="C308">
            <v>65</v>
          </cell>
          <cell r="D308">
            <v>65</v>
          </cell>
          <cell r="E308">
            <v>0</v>
          </cell>
          <cell r="F308">
            <v>100</v>
          </cell>
          <cell r="G308">
            <v>161.84049996265199</v>
          </cell>
          <cell r="H308">
            <v>41</v>
          </cell>
          <cell r="I308">
            <v>56</v>
          </cell>
          <cell r="J308">
            <v>0</v>
          </cell>
        </row>
        <row r="309">
          <cell r="A309" t="str">
            <v>POWIAT ŚREDZKI (WOJ. DOLNOŚLĄSKIE)</v>
          </cell>
          <cell r="B309" t="str">
            <v>TM - Przeciwko bezpieczeństwu powszechnemu i bezpieczeństwu w komunikacji</v>
          </cell>
          <cell r="C309">
            <v>106</v>
          </cell>
          <cell r="D309">
            <v>103</v>
          </cell>
          <cell r="E309">
            <v>0</v>
          </cell>
          <cell r="F309">
            <v>97.169815063476605</v>
          </cell>
          <cell r="G309">
            <v>200.11704959504601</v>
          </cell>
          <cell r="H309">
            <v>88</v>
          </cell>
          <cell r="I309">
            <v>91</v>
          </cell>
          <cell r="J309">
            <v>3</v>
          </cell>
        </row>
        <row r="310">
          <cell r="A310" t="str">
            <v>POWIAT ŚREDZKI (WOJ. WIELKOPOLSKIE)</v>
          </cell>
          <cell r="B310" t="str">
            <v>TM - Przeciwko bezpieczeństwu powszechnemu i bezpieczeństwu w komunikacji</v>
          </cell>
          <cell r="C310">
            <v>92</v>
          </cell>
          <cell r="D310">
            <v>92</v>
          </cell>
          <cell r="E310">
            <v>1</v>
          </cell>
          <cell r="F310">
            <v>98.924728393554702</v>
          </cell>
          <cell r="G310">
            <v>159.83321751216101</v>
          </cell>
          <cell r="H310">
            <v>66</v>
          </cell>
          <cell r="I310">
            <v>84</v>
          </cell>
          <cell r="J310">
            <v>3</v>
          </cell>
        </row>
        <row r="311">
          <cell r="A311" t="str">
            <v>POWIAT ŚREMSKI (WOJ. WIELKOPOLSKIE)</v>
          </cell>
          <cell r="B311" t="str">
            <v>TM - Przeciwko bezpieczeństwu powszechnemu i bezpieczeństwu w komunikacji</v>
          </cell>
          <cell r="C311">
            <v>78</v>
          </cell>
          <cell r="D311">
            <v>78</v>
          </cell>
          <cell r="E311">
            <v>0</v>
          </cell>
          <cell r="F311">
            <v>100</v>
          </cell>
          <cell r="G311">
            <v>127.92337717715699</v>
          </cell>
          <cell r="H311">
            <v>38</v>
          </cell>
          <cell r="I311">
            <v>74</v>
          </cell>
          <cell r="J311">
            <v>1</v>
          </cell>
        </row>
        <row r="312">
          <cell r="A312" t="str">
            <v>POWIAT ŚWIDNICKI (WOJ. DOLNOŚLĄSKIE)</v>
          </cell>
          <cell r="B312" t="str">
            <v>TM - Przeciwko bezpieczeństwu powszechnemu i bezpieczeństwu w komunikacji</v>
          </cell>
          <cell r="C312">
            <v>274</v>
          </cell>
          <cell r="D312">
            <v>268</v>
          </cell>
          <cell r="E312">
            <v>0</v>
          </cell>
          <cell r="F312">
            <v>97.810218811035199</v>
          </cell>
          <cell r="G312">
            <v>172.04679170407999</v>
          </cell>
          <cell r="H312">
            <v>108</v>
          </cell>
          <cell r="I312">
            <v>247</v>
          </cell>
          <cell r="J312">
            <v>9</v>
          </cell>
        </row>
        <row r="313">
          <cell r="A313" t="str">
            <v>POWIAT ŚWIDNICKI (WOJ. LUBELSKIE)</v>
          </cell>
          <cell r="B313" t="str">
            <v>TM - Przeciwko bezpieczeństwu powszechnemu i bezpieczeństwu w komunikacji</v>
          </cell>
          <cell r="C313">
            <v>108</v>
          </cell>
          <cell r="D313">
            <v>107</v>
          </cell>
          <cell r="E313">
            <v>0</v>
          </cell>
          <cell r="F313">
            <v>99.074073791503906</v>
          </cell>
          <cell r="G313">
            <v>148.947027265581</v>
          </cell>
          <cell r="H313">
            <v>71</v>
          </cell>
          <cell r="I313">
            <v>103</v>
          </cell>
          <cell r="J313">
            <v>0</v>
          </cell>
        </row>
        <row r="314">
          <cell r="A314" t="str">
            <v>POWIAT ŚWIDWIŃSKI (WOJ. ZACHODNIOPOMORSKIE)</v>
          </cell>
          <cell r="B314" t="str">
            <v>TM - Przeciwko bezpieczeństwu powszechnemu i bezpieczeństwu w komunikacji</v>
          </cell>
          <cell r="C314">
            <v>145</v>
          </cell>
          <cell r="D314">
            <v>145</v>
          </cell>
          <cell r="E314">
            <v>0</v>
          </cell>
          <cell r="F314">
            <v>100</v>
          </cell>
          <cell r="G314">
            <v>302.96698704555001</v>
          </cell>
          <cell r="H314">
            <v>88</v>
          </cell>
          <cell r="I314">
            <v>137</v>
          </cell>
          <cell r="J314">
            <v>3</v>
          </cell>
        </row>
        <row r="315">
          <cell r="A315" t="str">
            <v>POWIAT ŚWIEBODZIŃSKI (WOJ. LUBUSKIE)</v>
          </cell>
          <cell r="B315" t="str">
            <v>TM - Przeciwko bezpieczeństwu powszechnemu i bezpieczeństwu w komunikacji</v>
          </cell>
          <cell r="C315">
            <v>142</v>
          </cell>
          <cell r="D315">
            <v>140</v>
          </cell>
          <cell r="E315">
            <v>0</v>
          </cell>
          <cell r="F315">
            <v>98.591552734375</v>
          </cell>
          <cell r="G315">
            <v>252.52525252525299</v>
          </cell>
          <cell r="H315">
            <v>93</v>
          </cell>
          <cell r="I315">
            <v>129</v>
          </cell>
          <cell r="J315">
            <v>28</v>
          </cell>
        </row>
        <row r="316">
          <cell r="A316" t="str">
            <v>POWIAT ŚWIECKI (WOJ. KUJAWSKO-POMORSKIE)</v>
          </cell>
          <cell r="B316" t="str">
            <v>TM - Przeciwko bezpieczeństwu powszechnemu i bezpieczeństwu w komunikacji</v>
          </cell>
          <cell r="C316">
            <v>199</v>
          </cell>
          <cell r="D316">
            <v>199</v>
          </cell>
          <cell r="E316">
            <v>0</v>
          </cell>
          <cell r="F316">
            <v>100</v>
          </cell>
          <cell r="G316">
            <v>199.60079840319401</v>
          </cell>
          <cell r="H316">
            <v>151</v>
          </cell>
          <cell r="I316">
            <v>186</v>
          </cell>
          <cell r="J316">
            <v>2</v>
          </cell>
        </row>
        <row r="317">
          <cell r="A317" t="str">
            <v>POWIAT ŚWIĘTOCHŁOWICE (WOJ. ŚLĄSKIE)</v>
          </cell>
          <cell r="B317" t="str">
            <v>TM - Przeciwko bezpieczeństwu powszechnemu i bezpieczeństwu w komunikacji</v>
          </cell>
          <cell r="C317">
            <v>81</v>
          </cell>
          <cell r="D317">
            <v>81</v>
          </cell>
          <cell r="E317">
            <v>0</v>
          </cell>
          <cell r="F317">
            <v>100</v>
          </cell>
          <cell r="G317">
            <v>159.605911330049</v>
          </cell>
          <cell r="H317">
            <v>0</v>
          </cell>
          <cell r="I317">
            <v>76</v>
          </cell>
          <cell r="J317">
            <v>1</v>
          </cell>
        </row>
        <row r="318">
          <cell r="A318" t="str">
            <v>POWIAT ŚWINOUJŚCIE (WOJ. ZACHODNIOPOMORSKIE)</v>
          </cell>
          <cell r="B318" t="str">
            <v>TM - Przeciwko bezpieczeństwu powszechnemu i bezpieczeństwu w komunikacji</v>
          </cell>
          <cell r="C318">
            <v>109</v>
          </cell>
          <cell r="D318">
            <v>107</v>
          </cell>
          <cell r="E318">
            <v>0</v>
          </cell>
          <cell r="F318">
            <v>98.165138244628906</v>
          </cell>
          <cell r="G318">
            <v>264.98760149754497</v>
          </cell>
          <cell r="H318">
            <v>0</v>
          </cell>
          <cell r="I318">
            <v>105</v>
          </cell>
          <cell r="J318">
            <v>20</v>
          </cell>
        </row>
        <row r="319">
          <cell r="A319" t="str">
            <v>POWIAT TARNOBRZEG (WOJ. PODKARPACKIE)</v>
          </cell>
          <cell r="B319" t="str">
            <v>TM - Przeciwko bezpieczeństwu powszechnemu i bezpieczeństwu w komunikacji</v>
          </cell>
          <cell r="C319">
            <v>61</v>
          </cell>
          <cell r="D319">
            <v>61</v>
          </cell>
          <cell r="E319">
            <v>0</v>
          </cell>
          <cell r="F319">
            <v>100</v>
          </cell>
          <cell r="G319">
            <v>127.995299844727</v>
          </cell>
          <cell r="H319">
            <v>1</v>
          </cell>
          <cell r="I319">
            <v>57</v>
          </cell>
          <cell r="J319">
            <v>1</v>
          </cell>
        </row>
        <row r="320">
          <cell r="A320" t="str">
            <v>POWIAT TARNOBRZESKI (WOJ. PODKARPACKIE)</v>
          </cell>
          <cell r="B320" t="str">
            <v>TM - Przeciwko bezpieczeństwu powszechnemu i bezpieczeństwu w komunikacji</v>
          </cell>
          <cell r="C320">
            <v>71</v>
          </cell>
          <cell r="D320">
            <v>71</v>
          </cell>
          <cell r="E320">
            <v>0</v>
          </cell>
          <cell r="F320">
            <v>100</v>
          </cell>
          <cell r="G320">
            <v>132.430567213176</v>
          </cell>
          <cell r="H320">
            <v>57</v>
          </cell>
          <cell r="I320">
            <v>66</v>
          </cell>
          <cell r="J320">
            <v>0</v>
          </cell>
        </row>
        <row r="321">
          <cell r="A321" t="str">
            <v>POWIAT TARNOGÓRSKI (WOJ. ŚLĄSKIE)</v>
          </cell>
          <cell r="B321" t="str">
            <v>TM - Przeciwko bezpieczeństwu powszechnemu i bezpieczeństwu w komunikacji</v>
          </cell>
          <cell r="C321">
            <v>160</v>
          </cell>
          <cell r="D321">
            <v>159</v>
          </cell>
          <cell r="E321">
            <v>0</v>
          </cell>
          <cell r="F321">
            <v>99.375</v>
          </cell>
          <cell r="G321">
            <v>115.128620255442</v>
          </cell>
          <cell r="H321">
            <v>68</v>
          </cell>
          <cell r="I321">
            <v>153</v>
          </cell>
          <cell r="J321">
            <v>2</v>
          </cell>
        </row>
        <row r="322">
          <cell r="A322" t="str">
            <v>POWIAT TARNOWSKI (WOJ. MAŁOPOLSKIE)</v>
          </cell>
          <cell r="B322" t="str">
            <v>TM - Przeciwko bezpieczeństwu powszechnemu i bezpieczeństwu w komunikacji</v>
          </cell>
          <cell r="C322">
            <v>231</v>
          </cell>
          <cell r="D322">
            <v>228</v>
          </cell>
          <cell r="E322">
            <v>0</v>
          </cell>
          <cell r="F322">
            <v>98.701301574707003</v>
          </cell>
          <cell r="G322">
            <v>115.110351460307</v>
          </cell>
          <cell r="H322">
            <v>181</v>
          </cell>
          <cell r="I322">
            <v>215</v>
          </cell>
          <cell r="J322">
            <v>5</v>
          </cell>
        </row>
        <row r="323">
          <cell r="A323" t="str">
            <v>POWIAT TARNÓW (WOJ. MAŁOPOLSKIE)</v>
          </cell>
          <cell r="B323" t="str">
            <v>TM - Przeciwko bezpieczeństwu powszechnemu i bezpieczeństwu w komunikacji</v>
          </cell>
          <cell r="C323">
            <v>126</v>
          </cell>
          <cell r="D323">
            <v>125</v>
          </cell>
          <cell r="E323">
            <v>0</v>
          </cell>
          <cell r="F323">
            <v>99.206352233886705</v>
          </cell>
          <cell r="G323">
            <v>114.150080176842</v>
          </cell>
          <cell r="H323">
            <v>0</v>
          </cell>
          <cell r="I323">
            <v>120</v>
          </cell>
          <cell r="J323">
            <v>2</v>
          </cell>
        </row>
        <row r="324">
          <cell r="A324" t="str">
            <v>POWIAT TATRZAŃSKI (WOJ. MAŁOPOLSKIE)</v>
          </cell>
          <cell r="B324" t="str">
            <v>TM - Przeciwko bezpieczeństwu powszechnemu i bezpieczeństwu w komunikacji</v>
          </cell>
          <cell r="C324">
            <v>142</v>
          </cell>
          <cell r="D324">
            <v>139</v>
          </cell>
          <cell r="E324">
            <v>0</v>
          </cell>
          <cell r="F324">
            <v>97.887321472167997</v>
          </cell>
          <cell r="G324">
            <v>209.02333112534001</v>
          </cell>
          <cell r="H324">
            <v>72</v>
          </cell>
          <cell r="I324">
            <v>132</v>
          </cell>
          <cell r="J324">
            <v>4</v>
          </cell>
        </row>
        <row r="325">
          <cell r="A325" t="str">
            <v>POWIAT TCZEWSKI (WOJ. POMORSKIE)</v>
          </cell>
          <cell r="B325" t="str">
            <v>TM - Przeciwko bezpieczeństwu powszechnemu i bezpieczeństwu w komunikacji</v>
          </cell>
          <cell r="C325">
            <v>151</v>
          </cell>
          <cell r="D325">
            <v>148</v>
          </cell>
          <cell r="E325">
            <v>0</v>
          </cell>
          <cell r="F325">
            <v>98.013244628906193</v>
          </cell>
          <cell r="G325">
            <v>130.64431005096</v>
          </cell>
          <cell r="H325">
            <v>63</v>
          </cell>
          <cell r="I325">
            <v>141</v>
          </cell>
          <cell r="J325">
            <v>2</v>
          </cell>
        </row>
        <row r="326">
          <cell r="A326" t="str">
            <v>POWIAT TOMASZOWSKI (WOJ. LUBELSKIE)</v>
          </cell>
          <cell r="B326" t="str">
            <v>TM - Przeciwko bezpieczeństwu powszechnemu i bezpieczeństwu w komunikacji</v>
          </cell>
          <cell r="C326">
            <v>125</v>
          </cell>
          <cell r="D326">
            <v>125</v>
          </cell>
          <cell r="E326">
            <v>0</v>
          </cell>
          <cell r="F326">
            <v>100</v>
          </cell>
          <cell r="G326">
            <v>146.44547542059101</v>
          </cell>
          <cell r="H326">
            <v>82</v>
          </cell>
          <cell r="I326">
            <v>120</v>
          </cell>
          <cell r="J326">
            <v>9</v>
          </cell>
        </row>
        <row r="327">
          <cell r="A327" t="str">
            <v>POWIAT TOMASZOWSKI (WOJ. ŁÓDZKIE)</v>
          </cell>
          <cell r="B327" t="str">
            <v>TM - Przeciwko bezpieczeństwu powszechnemu i bezpieczeństwu w komunikacji</v>
          </cell>
          <cell r="C327">
            <v>246</v>
          </cell>
          <cell r="D327">
            <v>241</v>
          </cell>
          <cell r="E327">
            <v>0</v>
          </cell>
          <cell r="F327">
            <v>97.967475891113295</v>
          </cell>
          <cell r="G327">
            <v>207.77027027027</v>
          </cell>
          <cell r="H327">
            <v>119</v>
          </cell>
          <cell r="I327">
            <v>220</v>
          </cell>
          <cell r="J327">
            <v>13</v>
          </cell>
        </row>
        <row r="328">
          <cell r="A328" t="str">
            <v>POWIAT TORUŃ (WOJ. KUJAWSKO-POMORSKIE)</v>
          </cell>
          <cell r="B328" t="str">
            <v>TM - Przeciwko bezpieczeństwu powszechnemu i bezpieczeństwu w komunikacji</v>
          </cell>
          <cell r="C328">
            <v>231</v>
          </cell>
          <cell r="D328">
            <v>225</v>
          </cell>
          <cell r="E328">
            <v>0</v>
          </cell>
          <cell r="F328">
            <v>97.402595520019503</v>
          </cell>
          <cell r="G328">
            <v>114.022834183157</v>
          </cell>
          <cell r="H328">
            <v>0</v>
          </cell>
          <cell r="I328">
            <v>206</v>
          </cell>
          <cell r="J328">
            <v>3</v>
          </cell>
        </row>
        <row r="329">
          <cell r="A329" t="str">
            <v>POWIAT TORUŃSKI (WOJ. KUJAWSKO-POMORSKIE)</v>
          </cell>
          <cell r="B329" t="str">
            <v>TM - Przeciwko bezpieczeństwu powszechnemu i bezpieczeństwu w komunikacji</v>
          </cell>
          <cell r="C329">
            <v>198</v>
          </cell>
          <cell r="D329">
            <v>197</v>
          </cell>
          <cell r="E329">
            <v>0</v>
          </cell>
          <cell r="F329">
            <v>99.494949340820298</v>
          </cell>
          <cell r="G329">
            <v>190.57152206972199</v>
          </cell>
          <cell r="H329">
            <v>180</v>
          </cell>
          <cell r="I329">
            <v>187</v>
          </cell>
          <cell r="J329">
            <v>4</v>
          </cell>
        </row>
        <row r="330">
          <cell r="A330" t="str">
            <v>POWIAT TRZEBNICKI (WOJ. DOLNOŚLĄSKIE)</v>
          </cell>
          <cell r="B330" t="str">
            <v>TM - Przeciwko bezpieczeństwu powszechnemu i bezpieczeństwu w komunikacji</v>
          </cell>
          <cell r="C330">
            <v>164</v>
          </cell>
          <cell r="D330">
            <v>164</v>
          </cell>
          <cell r="E330">
            <v>0</v>
          </cell>
          <cell r="F330">
            <v>100</v>
          </cell>
          <cell r="G330">
            <v>195.33343655831999</v>
          </cell>
          <cell r="H330">
            <v>88</v>
          </cell>
          <cell r="I330">
            <v>150</v>
          </cell>
          <cell r="J330">
            <v>4</v>
          </cell>
        </row>
        <row r="331">
          <cell r="A331" t="str">
            <v>POWIAT TUCHOLSKI (WOJ. KUJAWSKO-POMORSKIE)</v>
          </cell>
          <cell r="B331" t="str">
            <v>TM - Przeciwko bezpieczeństwu powszechnemu i bezpieczeństwu w komunikacji</v>
          </cell>
          <cell r="C331">
            <v>59</v>
          </cell>
          <cell r="D331">
            <v>58</v>
          </cell>
          <cell r="E331">
            <v>0</v>
          </cell>
          <cell r="F331">
            <v>98.305084228515597</v>
          </cell>
          <cell r="G331">
            <v>121.941137566138</v>
          </cell>
          <cell r="H331">
            <v>40</v>
          </cell>
          <cell r="I331">
            <v>55</v>
          </cell>
          <cell r="J331">
            <v>2</v>
          </cell>
        </row>
        <row r="332">
          <cell r="A332" t="str">
            <v>POWIAT TURECKI (WOJ. WIELKOPOLSKIE)</v>
          </cell>
          <cell r="B332" t="str">
            <v>TM - Przeciwko bezpieczeństwu powszechnemu i bezpieczeństwu w komunikacji</v>
          </cell>
          <cell r="C332">
            <v>123</v>
          </cell>
          <cell r="D332">
            <v>121</v>
          </cell>
          <cell r="E332">
            <v>0</v>
          </cell>
          <cell r="F332">
            <v>98.373985290527301</v>
          </cell>
          <cell r="G332">
            <v>145.971541483213</v>
          </cell>
          <cell r="H332">
            <v>71</v>
          </cell>
          <cell r="I332">
            <v>110</v>
          </cell>
          <cell r="J332">
            <v>1</v>
          </cell>
        </row>
        <row r="333">
          <cell r="A333" t="str">
            <v>POWIAT TYCHY (WOJ. ŚLĄSKIE)</v>
          </cell>
          <cell r="B333" t="str">
            <v>TM - Przeciwko bezpieczeństwu powszechnemu i bezpieczeństwu w komunikacji</v>
          </cell>
          <cell r="C333">
            <v>121</v>
          </cell>
          <cell r="D333">
            <v>119</v>
          </cell>
          <cell r="E333">
            <v>0</v>
          </cell>
          <cell r="F333">
            <v>98.347106933593807</v>
          </cell>
          <cell r="G333">
            <v>94.2257524432504</v>
          </cell>
          <cell r="H333">
            <v>1</v>
          </cell>
          <cell r="I333">
            <v>112</v>
          </cell>
          <cell r="J333">
            <v>2</v>
          </cell>
        </row>
        <row r="334">
          <cell r="A334" t="str">
            <v>POWIAT WADOWICKI (WOJ. MAŁOPOLSKIE)</v>
          </cell>
          <cell r="B334" t="str">
            <v>TM - Przeciwko bezpieczeństwu powszechnemu i bezpieczeństwu w komunikacji</v>
          </cell>
          <cell r="C334">
            <v>172</v>
          </cell>
          <cell r="D334">
            <v>171</v>
          </cell>
          <cell r="E334">
            <v>0</v>
          </cell>
          <cell r="F334">
            <v>99.418601989746094</v>
          </cell>
          <cell r="G334">
            <v>107.774150495322</v>
          </cell>
          <cell r="H334">
            <v>108</v>
          </cell>
          <cell r="I334">
            <v>166</v>
          </cell>
          <cell r="J334">
            <v>2</v>
          </cell>
        </row>
        <row r="335">
          <cell r="A335" t="str">
            <v>POWIAT WAŁBRZYCH (WOJ. DOLNOŚLĄSKIE)</v>
          </cell>
          <cell r="B335" t="str">
            <v>TM - Przeciwko bezpieczeństwu powszechnemu i bezpieczeństwu w komunikacji</v>
          </cell>
          <cell r="C335">
            <v>222</v>
          </cell>
          <cell r="D335">
            <v>215</v>
          </cell>
          <cell r="E335">
            <v>0</v>
          </cell>
          <cell r="F335">
            <v>96.846847534179702</v>
          </cell>
          <cell r="G335">
            <v>193.16105455494599</v>
          </cell>
          <cell r="H335">
            <v>0</v>
          </cell>
          <cell r="I335">
            <v>194</v>
          </cell>
          <cell r="J335">
            <v>3</v>
          </cell>
        </row>
        <row r="336">
          <cell r="A336" t="str">
            <v>POWIAT WAŁBRZYSKI (WOJ. DOLNOŚLĄSKIE)</v>
          </cell>
          <cell r="B336" t="str">
            <v>TM - Przeciwko bezpieczeństwu powszechnemu i bezpieczeństwu w komunikacji</v>
          </cell>
          <cell r="C336">
            <v>82</v>
          </cell>
          <cell r="D336">
            <v>77</v>
          </cell>
          <cell r="E336">
            <v>0</v>
          </cell>
          <cell r="F336">
            <v>93.902435302734403</v>
          </cell>
          <cell r="G336">
            <v>144.24430059105001</v>
          </cell>
          <cell r="H336">
            <v>29</v>
          </cell>
          <cell r="I336">
            <v>74</v>
          </cell>
          <cell r="J336">
            <v>1</v>
          </cell>
        </row>
        <row r="337">
          <cell r="A337" t="str">
            <v>POWIAT WAŁECKI (WOJ. ZACHODNIOPOMORSKIE)</v>
          </cell>
          <cell r="B337" t="str">
            <v>TM - Przeciwko bezpieczeństwu powszechnemu i bezpieczeństwu w komunikacji</v>
          </cell>
          <cell r="C337">
            <v>95</v>
          </cell>
          <cell r="D337">
            <v>92</v>
          </cell>
          <cell r="E337">
            <v>0</v>
          </cell>
          <cell r="F337">
            <v>96.842102050781193</v>
          </cell>
          <cell r="G337">
            <v>175.73392034628799</v>
          </cell>
          <cell r="H337">
            <v>47</v>
          </cell>
          <cell r="I337">
            <v>91</v>
          </cell>
          <cell r="J337">
            <v>2</v>
          </cell>
        </row>
        <row r="338">
          <cell r="A338" t="str">
            <v>POWIAT WARSZAWA (WOJ. MAZOWIECKIE)</v>
          </cell>
          <cell r="B338" t="str">
            <v>TM - Przeciwko bezpieczeństwu powszechnemu i bezpieczeństwu w komunikacji</v>
          </cell>
          <cell r="C338">
            <v>1925</v>
          </cell>
          <cell r="D338">
            <v>1848</v>
          </cell>
          <cell r="E338">
            <v>1</v>
          </cell>
          <cell r="F338">
            <v>95.950157165527301</v>
          </cell>
          <cell r="G338">
            <v>110.06817937511001</v>
          </cell>
          <cell r="H338">
            <v>0</v>
          </cell>
          <cell r="I338">
            <v>1771</v>
          </cell>
          <cell r="J338">
            <v>133</v>
          </cell>
        </row>
        <row r="339">
          <cell r="A339" t="str">
            <v>POWIAT WARSZAWSKI ZACHODNI (WOJ. MAZOWIECKIE)</v>
          </cell>
          <cell r="B339" t="str">
            <v>TM - Przeciwko bezpieczeństwu powszechnemu i bezpieczeństwu w komunikacji</v>
          </cell>
          <cell r="C339">
            <v>254</v>
          </cell>
          <cell r="D339">
            <v>250</v>
          </cell>
          <cell r="E339">
            <v>0</v>
          </cell>
          <cell r="F339">
            <v>98.425193786621094</v>
          </cell>
          <cell r="G339">
            <v>223.41651347096001</v>
          </cell>
          <cell r="H339">
            <v>174</v>
          </cell>
          <cell r="I339">
            <v>241</v>
          </cell>
          <cell r="J339">
            <v>26</v>
          </cell>
        </row>
        <row r="340">
          <cell r="A340" t="str">
            <v>POWIAT WĄBRZESKI (WOJ. KUJAWSKO-POMORSKIE)</v>
          </cell>
          <cell r="B340" t="str">
            <v>TM - Przeciwko bezpieczeństwu powszechnemu i bezpieczeństwu w komunikacji</v>
          </cell>
          <cell r="C340">
            <v>54</v>
          </cell>
          <cell r="D340">
            <v>54</v>
          </cell>
          <cell r="E340">
            <v>0</v>
          </cell>
          <cell r="F340">
            <v>100</v>
          </cell>
          <cell r="G340">
            <v>155.06992504953601</v>
          </cell>
          <cell r="H340">
            <v>29</v>
          </cell>
          <cell r="I340">
            <v>53</v>
          </cell>
          <cell r="J340">
            <v>0</v>
          </cell>
        </row>
        <row r="341">
          <cell r="A341" t="str">
            <v>POWIAT WĄGROWIECKI (WOJ. WIELKOPOLSKIE)</v>
          </cell>
          <cell r="B341" t="str">
            <v>TM - Przeciwko bezpieczeństwu powszechnemu i bezpieczeństwu w komunikacji</v>
          </cell>
          <cell r="C341">
            <v>90</v>
          </cell>
          <cell r="D341">
            <v>86</v>
          </cell>
          <cell r="E341">
            <v>0</v>
          </cell>
          <cell r="F341">
            <v>95.555557250976605</v>
          </cell>
          <cell r="G341">
            <v>128.75536480686699</v>
          </cell>
          <cell r="H341">
            <v>45</v>
          </cell>
          <cell r="I341">
            <v>73</v>
          </cell>
          <cell r="J341">
            <v>0</v>
          </cell>
        </row>
        <row r="342">
          <cell r="A342" t="str">
            <v>POWIAT WEJHEROWSKI (WOJ. POMORSKIE)</v>
          </cell>
          <cell r="B342" t="str">
            <v>TM - Przeciwko bezpieczeństwu powszechnemu i bezpieczeństwu w komunikacji</v>
          </cell>
          <cell r="C342">
            <v>271</v>
          </cell>
          <cell r="D342">
            <v>268</v>
          </cell>
          <cell r="E342">
            <v>0</v>
          </cell>
          <cell r="F342">
            <v>98.892990112304702</v>
          </cell>
          <cell r="G342">
            <v>128.818199967677</v>
          </cell>
          <cell r="H342">
            <v>116</v>
          </cell>
          <cell r="I342">
            <v>251</v>
          </cell>
          <cell r="J342">
            <v>8</v>
          </cell>
        </row>
        <row r="343">
          <cell r="A343" t="str">
            <v>POWIAT WĘGORZEWSKI (WOJ. WARMIŃSKO-MAZURSKIE)</v>
          </cell>
          <cell r="B343" t="str">
            <v>TM - Przeciwko bezpieczeństwu powszechnemu i bezpieczeństwu w komunikacji</v>
          </cell>
          <cell r="C343">
            <v>49</v>
          </cell>
          <cell r="D343">
            <v>48</v>
          </cell>
          <cell r="E343">
            <v>0</v>
          </cell>
          <cell r="F343">
            <v>97.959182739257798</v>
          </cell>
          <cell r="G343">
            <v>210.039007244202</v>
          </cell>
          <cell r="H343">
            <v>25</v>
          </cell>
          <cell r="I343">
            <v>40</v>
          </cell>
          <cell r="J343">
            <v>0</v>
          </cell>
        </row>
        <row r="344">
          <cell r="A344" t="str">
            <v>POWIAT WĘGROWSKI (WOJ. MAZOWIECKIE)</v>
          </cell>
          <cell r="B344" t="str">
            <v>TM - Przeciwko bezpieczeństwu powszechnemu i bezpieczeństwu w komunikacji</v>
          </cell>
          <cell r="C344">
            <v>90</v>
          </cell>
          <cell r="D344">
            <v>88</v>
          </cell>
          <cell r="E344">
            <v>0</v>
          </cell>
          <cell r="F344">
            <v>97.777778625488295</v>
          </cell>
          <cell r="G344">
            <v>134.51507316125401</v>
          </cell>
          <cell r="H344">
            <v>59</v>
          </cell>
          <cell r="I344">
            <v>80</v>
          </cell>
          <cell r="J344">
            <v>0</v>
          </cell>
        </row>
        <row r="345">
          <cell r="A345" t="str">
            <v>POWIAT WIELICKI (WOJ. MAŁOPOLSKIE)</v>
          </cell>
          <cell r="B345" t="str">
            <v>TM - Przeciwko bezpieczeństwu powszechnemu i bezpieczeństwu w komunikacji</v>
          </cell>
          <cell r="C345">
            <v>139</v>
          </cell>
          <cell r="D345">
            <v>134</v>
          </cell>
          <cell r="E345">
            <v>0</v>
          </cell>
          <cell r="F345">
            <v>96.402877807617202</v>
          </cell>
          <cell r="G345">
            <v>113.51757480726501</v>
          </cell>
          <cell r="H345">
            <v>85</v>
          </cell>
          <cell r="I345">
            <v>121</v>
          </cell>
          <cell r="J345">
            <v>2</v>
          </cell>
        </row>
        <row r="346">
          <cell r="A346" t="str">
            <v>POWIAT WIELUŃSKI (WOJ. ŁÓDZKIE)</v>
          </cell>
          <cell r="B346" t="str">
            <v>TM - Przeciwko bezpieczeństwu powszechnemu i bezpieczeństwu w komunikacji</v>
          </cell>
          <cell r="C346">
            <v>150</v>
          </cell>
          <cell r="D346">
            <v>150</v>
          </cell>
          <cell r="E346">
            <v>0</v>
          </cell>
          <cell r="F346">
            <v>100</v>
          </cell>
          <cell r="G346">
            <v>194.328207387063</v>
          </cell>
          <cell r="H346">
            <v>97</v>
          </cell>
          <cell r="I346">
            <v>138</v>
          </cell>
          <cell r="J346">
            <v>1</v>
          </cell>
        </row>
        <row r="347">
          <cell r="A347" t="str">
            <v>POWIAT WIERUSZOWSKI (WOJ. ŁÓDZKIE)</v>
          </cell>
          <cell r="B347" t="str">
            <v>TM - Przeciwko bezpieczeństwu powszechnemu i bezpieczeństwu w komunikacji</v>
          </cell>
          <cell r="C347">
            <v>92</v>
          </cell>
          <cell r="D347">
            <v>91</v>
          </cell>
          <cell r="E347">
            <v>0</v>
          </cell>
          <cell r="F347">
            <v>98.913040161132798</v>
          </cell>
          <cell r="G347">
            <v>218.169745547677</v>
          </cell>
          <cell r="H347">
            <v>68</v>
          </cell>
          <cell r="I347">
            <v>85</v>
          </cell>
          <cell r="J347">
            <v>2</v>
          </cell>
        </row>
        <row r="348">
          <cell r="A348" t="str">
            <v>POWIAT WŁOCŁAWEK (WOJ. KUJAWSKO-POMORSKIE)</v>
          </cell>
          <cell r="B348" t="str">
            <v>TM - Przeciwko bezpieczeństwu powszechnemu i bezpieczeństwu w komunikacji</v>
          </cell>
          <cell r="C348">
            <v>111</v>
          </cell>
          <cell r="D348">
            <v>108</v>
          </cell>
          <cell r="E348">
            <v>0</v>
          </cell>
          <cell r="F348">
            <v>97.297294616699205</v>
          </cell>
          <cell r="G348">
            <v>98.548408576374996</v>
          </cell>
          <cell r="H348">
            <v>0</v>
          </cell>
          <cell r="I348">
            <v>103</v>
          </cell>
          <cell r="J348">
            <v>0</v>
          </cell>
        </row>
        <row r="349">
          <cell r="A349" t="str">
            <v>POWIAT WŁOCŁAWSKI (WOJ. KUJAWSKO-POMORSKIE)</v>
          </cell>
          <cell r="B349" t="str">
            <v>TM - Przeciwko bezpieczeństwu powszechnemu i bezpieczeństwu w komunikacji</v>
          </cell>
          <cell r="C349">
            <v>156</v>
          </cell>
          <cell r="D349">
            <v>149</v>
          </cell>
          <cell r="E349">
            <v>0</v>
          </cell>
          <cell r="F349">
            <v>95.5128173828125</v>
          </cell>
          <cell r="G349">
            <v>180.08865903213899</v>
          </cell>
          <cell r="H349">
            <v>115</v>
          </cell>
          <cell r="I349">
            <v>140</v>
          </cell>
          <cell r="J349">
            <v>0</v>
          </cell>
        </row>
        <row r="350">
          <cell r="A350" t="str">
            <v>POWIAT WŁODAWSKI (WOJ. LUBELSKIE)</v>
          </cell>
          <cell r="B350" t="str">
            <v>TM - Przeciwko bezpieczeństwu powszechnemu i bezpieczeństwu w komunikacji</v>
          </cell>
          <cell r="C350">
            <v>79</v>
          </cell>
          <cell r="D350">
            <v>78</v>
          </cell>
          <cell r="E350">
            <v>0</v>
          </cell>
          <cell r="F350">
            <v>98.734176635742202</v>
          </cell>
          <cell r="G350">
            <v>201.79830387248401</v>
          </cell>
          <cell r="H350">
            <v>54</v>
          </cell>
          <cell r="I350">
            <v>72</v>
          </cell>
          <cell r="J350">
            <v>1</v>
          </cell>
        </row>
        <row r="351">
          <cell r="A351" t="str">
            <v>POWIAT WŁOSZCZOWSKI (WOJ. ŚWIĘTOKRZYSKIE)</v>
          </cell>
          <cell r="B351" t="str">
            <v>TM - Przeciwko bezpieczeństwu powszechnemu i bezpieczeństwu w komunikacji</v>
          </cell>
          <cell r="C351">
            <v>85</v>
          </cell>
          <cell r="D351">
            <v>85</v>
          </cell>
          <cell r="E351">
            <v>0</v>
          </cell>
          <cell r="F351">
            <v>100</v>
          </cell>
          <cell r="G351">
            <v>185.66654288897101</v>
          </cell>
          <cell r="H351">
            <v>56</v>
          </cell>
          <cell r="I351">
            <v>78</v>
          </cell>
          <cell r="J351">
            <v>1</v>
          </cell>
        </row>
        <row r="352">
          <cell r="A352" t="str">
            <v>POWIAT WODZISŁAWSKI (WOJ. ŚLĄSKIE)</v>
          </cell>
          <cell r="B352" t="str">
            <v>TM - Przeciwko bezpieczeństwu powszechnemu i bezpieczeństwu w komunikacji</v>
          </cell>
          <cell r="C352">
            <v>226</v>
          </cell>
          <cell r="D352">
            <v>221</v>
          </cell>
          <cell r="E352">
            <v>0</v>
          </cell>
          <cell r="F352">
            <v>97.787612915039105</v>
          </cell>
          <cell r="G352">
            <v>143.178434540214</v>
          </cell>
          <cell r="H352">
            <v>87</v>
          </cell>
          <cell r="I352">
            <v>213</v>
          </cell>
          <cell r="J352">
            <v>2</v>
          </cell>
        </row>
        <row r="353">
          <cell r="A353" t="str">
            <v>POWIAT WOLSZTYŃSKI (WOJ. WIELKOPOLSKIE)</v>
          </cell>
          <cell r="B353" t="str">
            <v>TM - Przeciwko bezpieczeństwu powszechnemu i bezpieczeństwu w komunikacji</v>
          </cell>
          <cell r="C353">
            <v>82</v>
          </cell>
          <cell r="D353">
            <v>82</v>
          </cell>
          <cell r="E353">
            <v>0</v>
          </cell>
          <cell r="F353">
            <v>100</v>
          </cell>
          <cell r="G353">
            <v>143.59513177480099</v>
          </cell>
          <cell r="H353">
            <v>59</v>
          </cell>
          <cell r="I353">
            <v>71</v>
          </cell>
          <cell r="J353">
            <v>3</v>
          </cell>
        </row>
        <row r="354">
          <cell r="A354" t="str">
            <v>POWIAT WOŁOMIŃSKI (WOJ. MAZOWIECKIE)</v>
          </cell>
          <cell r="B354" t="str">
            <v>TM - Przeciwko bezpieczeństwu powszechnemu i bezpieczeństwu w komunikacji</v>
          </cell>
          <cell r="C354">
            <v>358</v>
          </cell>
          <cell r="D354">
            <v>356</v>
          </cell>
          <cell r="E354">
            <v>2</v>
          </cell>
          <cell r="F354">
            <v>98.888885498046903</v>
          </cell>
          <cell r="G354">
            <v>151.11096103194399</v>
          </cell>
          <cell r="H354">
            <v>156</v>
          </cell>
          <cell r="I354">
            <v>338</v>
          </cell>
          <cell r="J354">
            <v>17</v>
          </cell>
        </row>
        <row r="355">
          <cell r="A355" t="str">
            <v>POWIAT WOŁOWSKI (WOJ. DOLNOŚLĄSKIE)</v>
          </cell>
          <cell r="B355" t="str">
            <v>TM - Przeciwko bezpieczeństwu powszechnemu i bezpieczeństwu w komunikacji</v>
          </cell>
          <cell r="C355">
            <v>81</v>
          </cell>
          <cell r="D355">
            <v>81</v>
          </cell>
          <cell r="E355">
            <v>0</v>
          </cell>
          <cell r="F355">
            <v>100</v>
          </cell>
          <cell r="G355">
            <v>171.87234764895601</v>
          </cell>
          <cell r="H355">
            <v>42</v>
          </cell>
          <cell r="I355">
            <v>79</v>
          </cell>
          <cell r="J355">
            <v>1</v>
          </cell>
        </row>
        <row r="356">
          <cell r="A356" t="str">
            <v>POWIAT WROCŁAW (WOJ. DOLNOŚLĄSKIE)</v>
          </cell>
          <cell r="B356" t="str">
            <v>TM - Przeciwko bezpieczeństwu powszechnemu i bezpieczeństwu w komunikacji</v>
          </cell>
          <cell r="C356">
            <v>783</v>
          </cell>
          <cell r="D356">
            <v>767</v>
          </cell>
          <cell r="E356">
            <v>3</v>
          </cell>
          <cell r="F356">
            <v>97.582695007324205</v>
          </cell>
          <cell r="G356">
            <v>122.905466389358</v>
          </cell>
          <cell r="H356">
            <v>0</v>
          </cell>
          <cell r="I356">
            <v>734</v>
          </cell>
          <cell r="J356">
            <v>52</v>
          </cell>
        </row>
        <row r="357">
          <cell r="A357" t="str">
            <v>POWIAT WROCŁAWSKI (WOJ. DOLNOŚLĄSKIE)</v>
          </cell>
          <cell r="B357" t="str">
            <v>TM - Przeciwko bezpieczeństwu powszechnemu i bezpieczeństwu w komunikacji</v>
          </cell>
          <cell r="C357">
            <v>287</v>
          </cell>
          <cell r="D357">
            <v>281</v>
          </cell>
          <cell r="E357">
            <v>0</v>
          </cell>
          <cell r="F357">
            <v>97.909408569335895</v>
          </cell>
          <cell r="G357">
            <v>211.282640223209</v>
          </cell>
          <cell r="H357">
            <v>244</v>
          </cell>
          <cell r="I357">
            <v>271</v>
          </cell>
          <cell r="J357">
            <v>10</v>
          </cell>
        </row>
        <row r="358">
          <cell r="A358" t="str">
            <v>POWIAT WRZESIŃSKI (WOJ. WIELKOPOLSKIE)</v>
          </cell>
          <cell r="B358" t="str">
            <v>TM - Przeciwko bezpieczeństwu powszechnemu i bezpieczeństwu w komunikacji</v>
          </cell>
          <cell r="C358">
            <v>91</v>
          </cell>
          <cell r="D358">
            <v>89</v>
          </cell>
          <cell r="E358">
            <v>0</v>
          </cell>
          <cell r="F358">
            <v>97.802200317382798</v>
          </cell>
          <cell r="G358">
            <v>118.235561618918</v>
          </cell>
          <cell r="H358">
            <v>53</v>
          </cell>
          <cell r="I358">
            <v>80</v>
          </cell>
          <cell r="J358">
            <v>6</v>
          </cell>
        </row>
        <row r="359">
          <cell r="A359" t="str">
            <v>POWIAT WSCHOWSKI (WOJ. LUBUSKIE)</v>
          </cell>
          <cell r="B359" t="str">
            <v>TM - Przeciwko bezpieczeństwu powszechnemu i bezpieczeństwu w komunikacji</v>
          </cell>
          <cell r="C359">
            <v>63</v>
          </cell>
          <cell r="D359">
            <v>63</v>
          </cell>
          <cell r="E359">
            <v>0</v>
          </cell>
          <cell r="F359">
            <v>100</v>
          </cell>
          <cell r="G359">
            <v>160.39921582605601</v>
          </cell>
          <cell r="H359">
            <v>38</v>
          </cell>
          <cell r="I359">
            <v>56</v>
          </cell>
          <cell r="J359">
            <v>3</v>
          </cell>
        </row>
        <row r="360">
          <cell r="A360" t="str">
            <v>POWIAT WYSOKOMAZOWIECKI (WOJ. PODLASKIE)</v>
          </cell>
          <cell r="B360" t="str">
            <v>TM - Przeciwko bezpieczeństwu powszechnemu i bezpieczeństwu w komunikacji</v>
          </cell>
          <cell r="C360">
            <v>133</v>
          </cell>
          <cell r="D360">
            <v>131</v>
          </cell>
          <cell r="E360">
            <v>0</v>
          </cell>
          <cell r="F360">
            <v>98.496238708496094</v>
          </cell>
          <cell r="G360">
            <v>229.32220632101701</v>
          </cell>
          <cell r="H360">
            <v>79</v>
          </cell>
          <cell r="I360">
            <v>123</v>
          </cell>
          <cell r="J360">
            <v>2</v>
          </cell>
        </row>
        <row r="361">
          <cell r="A361" t="str">
            <v>POWIAT WYSZKOWSKI (WOJ. MAZOWIECKIE)</v>
          </cell>
          <cell r="B361" t="str">
            <v>TM - Przeciwko bezpieczeństwu powszechnemu i bezpieczeństwu w komunikacji</v>
          </cell>
          <cell r="C361">
            <v>125</v>
          </cell>
          <cell r="D361">
            <v>125</v>
          </cell>
          <cell r="E361">
            <v>0</v>
          </cell>
          <cell r="F361">
            <v>100</v>
          </cell>
          <cell r="G361">
            <v>168.982858378846</v>
          </cell>
          <cell r="H361">
            <v>89</v>
          </cell>
          <cell r="I361">
            <v>119</v>
          </cell>
          <cell r="J361">
            <v>2</v>
          </cell>
        </row>
        <row r="362">
          <cell r="A362" t="str">
            <v>POWIAT ZABRZE (WOJ. ŚLĄSKIE)</v>
          </cell>
          <cell r="B362" t="str">
            <v>TM - Przeciwko bezpieczeństwu powszechnemu i bezpieczeństwu w komunikacji</v>
          </cell>
          <cell r="C362">
            <v>278</v>
          </cell>
          <cell r="D362">
            <v>271</v>
          </cell>
          <cell r="E362">
            <v>0</v>
          </cell>
          <cell r="F362">
            <v>97.482017517089801</v>
          </cell>
          <cell r="G362">
            <v>158.06051784719301</v>
          </cell>
          <cell r="H362">
            <v>0</v>
          </cell>
          <cell r="I362">
            <v>257</v>
          </cell>
          <cell r="J362">
            <v>3</v>
          </cell>
        </row>
        <row r="363">
          <cell r="A363" t="str">
            <v>POWIAT ZAMBROWSKI (WOJ. PODLASKIE)</v>
          </cell>
          <cell r="B363" t="str">
            <v>TM - Przeciwko bezpieczeństwu powszechnemu i bezpieczeństwu w komunikacji</v>
          </cell>
          <cell r="C363">
            <v>88</v>
          </cell>
          <cell r="D363">
            <v>88</v>
          </cell>
          <cell r="E363">
            <v>0</v>
          </cell>
          <cell r="F363">
            <v>100</v>
          </cell>
          <cell r="G363">
            <v>198.870056497175</v>
          </cell>
          <cell r="H363">
            <v>58</v>
          </cell>
          <cell r="I363">
            <v>83</v>
          </cell>
          <cell r="J363">
            <v>5</v>
          </cell>
        </row>
        <row r="364">
          <cell r="A364" t="str">
            <v>POWIAT ZAMOJSKI (WOJ. LUBELSKIE)</v>
          </cell>
          <cell r="B364" t="str">
            <v>TM - Przeciwko bezpieczeństwu powszechnemu i bezpieczeństwu w komunikacji</v>
          </cell>
          <cell r="C364">
            <v>176</v>
          </cell>
          <cell r="D364">
            <v>175</v>
          </cell>
          <cell r="E364">
            <v>0</v>
          </cell>
          <cell r="F364">
            <v>99.431816101074205</v>
          </cell>
          <cell r="G364">
            <v>162.90564431033499</v>
          </cell>
          <cell r="H364">
            <v>159</v>
          </cell>
          <cell r="I364">
            <v>164</v>
          </cell>
          <cell r="J364">
            <v>3</v>
          </cell>
        </row>
        <row r="365">
          <cell r="A365" t="str">
            <v>POWIAT ZAMOŚĆ (WOJ. LUBELSKIE)</v>
          </cell>
          <cell r="B365" t="str">
            <v>TM - Przeciwko bezpieczeństwu powszechnemu i bezpieczeństwu w komunikacji</v>
          </cell>
          <cell r="C365">
            <v>73</v>
          </cell>
          <cell r="D365">
            <v>72</v>
          </cell>
          <cell r="E365">
            <v>0</v>
          </cell>
          <cell r="F365">
            <v>98.630134582519503</v>
          </cell>
          <cell r="G365">
            <v>112.748277885893</v>
          </cell>
          <cell r="H365">
            <v>1</v>
          </cell>
          <cell r="I365">
            <v>69</v>
          </cell>
          <cell r="J365">
            <v>2</v>
          </cell>
        </row>
        <row r="366">
          <cell r="A366" t="str">
            <v>POWIAT ZAWIERCIAŃSKI (WOJ. ŚLĄSKIE)</v>
          </cell>
          <cell r="B366" t="str">
            <v>TM - Przeciwko bezpieczeństwu powszechnemu i bezpieczeństwu w komunikacji</v>
          </cell>
          <cell r="C366">
            <v>198</v>
          </cell>
          <cell r="D366">
            <v>197</v>
          </cell>
          <cell r="E366">
            <v>0</v>
          </cell>
          <cell r="F366">
            <v>99.494949340820298</v>
          </cell>
          <cell r="G366">
            <v>165.06602641056401</v>
          </cell>
          <cell r="H366">
            <v>68</v>
          </cell>
          <cell r="I366">
            <v>182</v>
          </cell>
          <cell r="J366">
            <v>1</v>
          </cell>
        </row>
        <row r="367">
          <cell r="A367" t="str">
            <v>POWIAT ZĄBKOWICKI (WOJ. DOLNOŚLĄSKIE)</v>
          </cell>
          <cell r="B367" t="str">
            <v>TM - Przeciwko bezpieczeństwu powszechnemu i bezpieczeństwu w komunikacji</v>
          </cell>
          <cell r="C367">
            <v>113</v>
          </cell>
          <cell r="D367">
            <v>108</v>
          </cell>
          <cell r="E367">
            <v>0</v>
          </cell>
          <cell r="F367">
            <v>95.575218200683594</v>
          </cell>
          <cell r="G367">
            <v>169.26810269930201</v>
          </cell>
          <cell r="H367">
            <v>68</v>
          </cell>
          <cell r="I367">
            <v>102</v>
          </cell>
          <cell r="J367">
            <v>3</v>
          </cell>
        </row>
        <row r="368">
          <cell r="A368" t="str">
            <v>POWIAT ZDUŃSKOWOLSKI (WOJ. ŁÓDZKIE)</v>
          </cell>
          <cell r="B368" t="str">
            <v>TM - Przeciwko bezpieczeństwu powszechnemu i bezpieczeństwu w komunikacji</v>
          </cell>
          <cell r="C368">
            <v>86</v>
          </cell>
          <cell r="D368">
            <v>85</v>
          </cell>
          <cell r="E368">
            <v>0</v>
          </cell>
          <cell r="F368">
            <v>98.837211608886705</v>
          </cell>
          <cell r="G368">
            <v>127.829718923258</v>
          </cell>
          <cell r="H368">
            <v>31</v>
          </cell>
          <cell r="I368">
            <v>82</v>
          </cell>
          <cell r="J368">
            <v>2</v>
          </cell>
        </row>
        <row r="369">
          <cell r="A369" t="str">
            <v>POWIAT ZGIERSKI (WOJ. ŁÓDZKIE)</v>
          </cell>
          <cell r="B369" t="str">
            <v>TM - Przeciwko bezpieczeństwu powszechnemu i bezpieczeństwu w komunikacji</v>
          </cell>
          <cell r="C369">
            <v>279</v>
          </cell>
          <cell r="D369">
            <v>269</v>
          </cell>
          <cell r="E369">
            <v>0</v>
          </cell>
          <cell r="F369">
            <v>96.415771484375</v>
          </cell>
          <cell r="G369">
            <v>168.89948966928401</v>
          </cell>
          <cell r="H369">
            <v>108</v>
          </cell>
          <cell r="I369">
            <v>256</v>
          </cell>
          <cell r="J369">
            <v>13</v>
          </cell>
        </row>
        <row r="370">
          <cell r="A370" t="str">
            <v>POWIAT ZGORZELECKI (WOJ. DOLNOŚLĄSKIE)</v>
          </cell>
          <cell r="B370" t="str">
            <v>TM - Przeciwko bezpieczeństwu powszechnemu i bezpieczeństwu w komunikacji</v>
          </cell>
          <cell r="C370">
            <v>188</v>
          </cell>
          <cell r="D370">
            <v>187</v>
          </cell>
          <cell r="E370">
            <v>0</v>
          </cell>
          <cell r="F370">
            <v>99.468086242675795</v>
          </cell>
          <cell r="G370">
            <v>205.28723834066801</v>
          </cell>
          <cell r="H370">
            <v>73</v>
          </cell>
          <cell r="I370">
            <v>161</v>
          </cell>
          <cell r="J370">
            <v>4</v>
          </cell>
        </row>
        <row r="371">
          <cell r="A371" t="str">
            <v>POWIAT ZIELONA GÓRA (WOJ. LUBUSKIE)</v>
          </cell>
          <cell r="B371" t="str">
            <v>TM - Przeciwko bezpieczeństwu powszechnemu i bezpieczeństwu w komunikacji</v>
          </cell>
          <cell r="C371">
            <v>185</v>
          </cell>
          <cell r="D371">
            <v>182</v>
          </cell>
          <cell r="E371">
            <v>0</v>
          </cell>
          <cell r="F371">
            <v>98.378379821777301</v>
          </cell>
          <cell r="G371">
            <v>133.19126265317001</v>
          </cell>
          <cell r="H371">
            <v>0</v>
          </cell>
          <cell r="I371">
            <v>174</v>
          </cell>
          <cell r="J371">
            <v>12</v>
          </cell>
        </row>
        <row r="372">
          <cell r="A372" t="str">
            <v>POWIAT ZIELONOGÓRSKI (WOJ. LUBUSKIE)</v>
          </cell>
          <cell r="B372" t="str">
            <v>TM - Przeciwko bezpieczeństwu powszechnemu i bezpieczeństwu w komunikacji</v>
          </cell>
          <cell r="C372">
            <v>123</v>
          </cell>
          <cell r="D372">
            <v>120</v>
          </cell>
          <cell r="E372">
            <v>0</v>
          </cell>
          <cell r="F372">
            <v>97.560974121093807</v>
          </cell>
          <cell r="G372">
            <v>163.383499594862</v>
          </cell>
          <cell r="H372">
            <v>52</v>
          </cell>
          <cell r="I372">
            <v>109</v>
          </cell>
          <cell r="J372">
            <v>3</v>
          </cell>
        </row>
        <row r="373">
          <cell r="A373" t="str">
            <v>POWIAT ZŁOTORYJSKI (WOJ. DOLNOŚLĄSKIE)</v>
          </cell>
          <cell r="B373" t="str">
            <v>TM - Przeciwko bezpieczeństwu powszechnemu i bezpieczeństwu w komunikacji</v>
          </cell>
          <cell r="C373">
            <v>110</v>
          </cell>
          <cell r="D373">
            <v>109</v>
          </cell>
          <cell r="E373">
            <v>0</v>
          </cell>
          <cell r="F373">
            <v>99.090911865234403</v>
          </cell>
          <cell r="G373">
            <v>247.52475247524799</v>
          </cell>
          <cell r="H373">
            <v>61</v>
          </cell>
          <cell r="I373">
            <v>94</v>
          </cell>
          <cell r="J373">
            <v>4</v>
          </cell>
        </row>
        <row r="374">
          <cell r="A374" t="str">
            <v>POWIAT ZŁOTOWSKI (WOJ. WIELKOPOLSKIE)</v>
          </cell>
          <cell r="B374" t="str">
            <v>TM - Przeciwko bezpieczeństwu powszechnemu i bezpieczeństwu w komunikacji</v>
          </cell>
          <cell r="C374">
            <v>112</v>
          </cell>
          <cell r="D374">
            <v>112</v>
          </cell>
          <cell r="E374">
            <v>0</v>
          </cell>
          <cell r="F374">
            <v>100</v>
          </cell>
          <cell r="G374">
            <v>160.456153923296</v>
          </cell>
          <cell r="H374">
            <v>59</v>
          </cell>
          <cell r="I374">
            <v>105</v>
          </cell>
          <cell r="J374">
            <v>2</v>
          </cell>
        </row>
        <row r="375">
          <cell r="A375" t="str">
            <v>POWIAT ZWOLEŃSKI (WOJ. MAZOWIECKIE)</v>
          </cell>
          <cell r="B375" t="str">
            <v>TM - Przeciwko bezpieczeństwu powszechnemu i bezpieczeństwu w komunikacji</v>
          </cell>
          <cell r="C375">
            <v>54</v>
          </cell>
          <cell r="D375">
            <v>54</v>
          </cell>
          <cell r="E375">
            <v>0</v>
          </cell>
          <cell r="F375">
            <v>100</v>
          </cell>
          <cell r="G375">
            <v>147.12292938099401</v>
          </cell>
          <cell r="H375">
            <v>42</v>
          </cell>
          <cell r="I375">
            <v>48</v>
          </cell>
          <cell r="J375">
            <v>0</v>
          </cell>
        </row>
        <row r="376">
          <cell r="A376" t="str">
            <v>POWIAT ŻAGAŃSKI (WOJ. LUBUSKIE)</v>
          </cell>
          <cell r="B376" t="str">
            <v>TM - Przeciwko bezpieczeństwu powszechnemu i bezpieczeństwu w komunikacji</v>
          </cell>
          <cell r="C376">
            <v>122</v>
          </cell>
          <cell r="D376">
            <v>120</v>
          </cell>
          <cell r="E376">
            <v>0</v>
          </cell>
          <cell r="F376">
            <v>98.360656738281193</v>
          </cell>
          <cell r="G376">
            <v>150.926590296163</v>
          </cell>
          <cell r="H376">
            <v>45</v>
          </cell>
          <cell r="I376">
            <v>103</v>
          </cell>
          <cell r="J376">
            <v>0</v>
          </cell>
        </row>
        <row r="377">
          <cell r="A377" t="str">
            <v>POWIAT ŻARSKI (WOJ. LUBUSKIE)</v>
          </cell>
          <cell r="B377" t="str">
            <v>TM - Przeciwko bezpieczeństwu powszechnemu i bezpieczeństwu w komunikacji</v>
          </cell>
          <cell r="C377">
            <v>189</v>
          </cell>
          <cell r="D377">
            <v>186</v>
          </cell>
          <cell r="E377">
            <v>0</v>
          </cell>
          <cell r="F377">
            <v>98.412696838378906</v>
          </cell>
          <cell r="G377">
            <v>192.97135039104799</v>
          </cell>
          <cell r="H377">
            <v>89</v>
          </cell>
          <cell r="I377">
            <v>165</v>
          </cell>
          <cell r="J377">
            <v>8</v>
          </cell>
        </row>
        <row r="378">
          <cell r="A378" t="str">
            <v>POWIAT ŻNIŃSKI (WOJ. KUJAWSKO-POMORSKIE)</v>
          </cell>
          <cell r="B378" t="str">
            <v>TM - Przeciwko bezpieczeństwu powszechnemu i bezpieczeństwu w komunikacji</v>
          </cell>
          <cell r="C378">
            <v>165</v>
          </cell>
          <cell r="D378">
            <v>162</v>
          </cell>
          <cell r="E378">
            <v>0</v>
          </cell>
          <cell r="F378">
            <v>98.181816101074205</v>
          </cell>
          <cell r="G378">
            <v>233.883313488689</v>
          </cell>
          <cell r="H378">
            <v>99</v>
          </cell>
          <cell r="I378">
            <v>152</v>
          </cell>
          <cell r="J378">
            <v>4</v>
          </cell>
        </row>
        <row r="379">
          <cell r="A379" t="str">
            <v>POWIAT ŻORY (WOJ. ŚLĄSKIE)</v>
          </cell>
          <cell r="B379" t="str">
            <v>TM - Przeciwko bezpieczeństwu powszechnemu i bezpieczeństwu w komunikacji</v>
          </cell>
          <cell r="C379">
            <v>55</v>
          </cell>
          <cell r="D379">
            <v>54</v>
          </cell>
          <cell r="E379">
            <v>0</v>
          </cell>
          <cell r="F379">
            <v>98.181816101074205</v>
          </cell>
          <cell r="G379">
            <v>88.792741596977805</v>
          </cell>
          <cell r="H379">
            <v>0</v>
          </cell>
          <cell r="I379">
            <v>54</v>
          </cell>
          <cell r="J379">
            <v>0</v>
          </cell>
        </row>
        <row r="380">
          <cell r="A380" t="str">
            <v>POWIAT ŻUROMIŃSKI (WOJ. MAZOWIECKIE)</v>
          </cell>
          <cell r="B380" t="str">
            <v>TM - Przeciwko bezpieczeństwu powszechnemu i bezpieczeństwu w komunikacji</v>
          </cell>
          <cell r="C380">
            <v>57</v>
          </cell>
          <cell r="D380">
            <v>56</v>
          </cell>
          <cell r="E380">
            <v>0</v>
          </cell>
          <cell r="F380">
            <v>98.245613098144503</v>
          </cell>
          <cell r="G380">
            <v>143.89215661525299</v>
          </cell>
          <cell r="H380">
            <v>44</v>
          </cell>
          <cell r="I380">
            <v>51</v>
          </cell>
          <cell r="J380">
            <v>0</v>
          </cell>
        </row>
        <row r="381">
          <cell r="A381" t="str">
            <v>POWIAT ŻYRARDOWSKI (WOJ. MAZOWIECKIE)</v>
          </cell>
          <cell r="B381" t="str">
            <v>TM - Przeciwko bezpieczeństwu powszechnemu i bezpieczeństwu w komunikacji</v>
          </cell>
          <cell r="C381">
            <v>128</v>
          </cell>
          <cell r="D381">
            <v>126</v>
          </cell>
          <cell r="E381">
            <v>0</v>
          </cell>
          <cell r="F381">
            <v>98.4375</v>
          </cell>
          <cell r="G381">
            <v>168.312535339058</v>
          </cell>
          <cell r="H381">
            <v>66</v>
          </cell>
          <cell r="I381">
            <v>124</v>
          </cell>
          <cell r="J381">
            <v>4</v>
          </cell>
        </row>
        <row r="382">
          <cell r="A382" t="str">
            <v>POWIAT ŻYWIECKI (WOJ. ŚLĄSKIE)</v>
          </cell>
          <cell r="B382" t="str">
            <v>TM - Przeciwko bezpieczeństwu powszechnemu i bezpieczeństwu w komunikacji</v>
          </cell>
          <cell r="C382">
            <v>212</v>
          </cell>
          <cell r="D382">
            <v>211</v>
          </cell>
          <cell r="E382">
            <v>0</v>
          </cell>
          <cell r="F382">
            <v>99.528305053710895</v>
          </cell>
          <cell r="G382">
            <v>138.538549004744</v>
          </cell>
          <cell r="H382">
            <v>148</v>
          </cell>
          <cell r="I382">
            <v>201</v>
          </cell>
          <cell r="J382">
            <v>11</v>
          </cell>
        </row>
        <row r="383">
          <cell r="A383" t="str">
            <v>Podsumowanie całkowite</v>
          </cell>
          <cell r="C383">
            <v>57329</v>
          </cell>
          <cell r="D383">
            <v>56388</v>
          </cell>
          <cell r="E383">
            <v>12</v>
          </cell>
          <cell r="F383">
            <v>98.3380126953125</v>
          </cell>
          <cell r="G383">
            <v>103338.320385024</v>
          </cell>
          <cell r="H383">
            <v>24908</v>
          </cell>
          <cell r="I383">
            <v>52724</v>
          </cell>
          <cell r="J383">
            <v>1706</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7"/>
  <sheetViews>
    <sheetView tabSelected="1" zoomScaleNormal="100" zoomScaleSheetLayoutView="130" workbookViewId="0">
      <selection sqref="A1:B1"/>
    </sheetView>
  </sheetViews>
  <sheetFormatPr defaultColWidth="9" defaultRowHeight="11.4"/>
  <cols>
    <col min="1" max="1" width="10.59765625" style="66" customWidth="1"/>
    <col min="2" max="2" width="106.59765625" style="66" customWidth="1"/>
    <col min="3" max="16384" width="9" style="90"/>
  </cols>
  <sheetData>
    <row r="1" spans="1:2" s="4" customFormat="1" ht="18" customHeight="1">
      <c r="A1" s="1786" t="s">
        <v>28</v>
      </c>
      <c r="B1" s="1786"/>
    </row>
    <row r="2" spans="1:2" s="4" customFormat="1" ht="18" customHeight="1">
      <c r="A2" s="1785" t="s">
        <v>27</v>
      </c>
      <c r="B2" s="1785"/>
    </row>
    <row r="3" spans="1:2" s="66" customFormat="1" ht="27.9" customHeight="1">
      <c r="A3" s="2" t="s">
        <v>225</v>
      </c>
      <c r="B3" s="94" t="s">
        <v>207</v>
      </c>
    </row>
    <row r="4" spans="1:2" s="66" customFormat="1" ht="27.9" customHeight="1">
      <c r="A4" s="2" t="s">
        <v>226</v>
      </c>
      <c r="B4" s="94" t="s">
        <v>207</v>
      </c>
    </row>
    <row r="5" spans="1:2" s="66" customFormat="1" ht="27.9" customHeight="1">
      <c r="A5" s="2" t="s">
        <v>227</v>
      </c>
      <c r="B5" s="94" t="s">
        <v>207</v>
      </c>
    </row>
    <row r="6" spans="1:2" s="66" customFormat="1" ht="27.9" customHeight="1">
      <c r="A6" s="2" t="s">
        <v>228</v>
      </c>
      <c r="B6" s="94" t="s">
        <v>207</v>
      </c>
    </row>
    <row r="7" spans="1:2" s="66" customFormat="1" ht="27.9" customHeight="1">
      <c r="A7" s="2" t="s">
        <v>229</v>
      </c>
      <c r="B7" s="94" t="s">
        <v>207</v>
      </c>
    </row>
    <row r="8" spans="1:2" s="66" customFormat="1" ht="27.9" customHeight="1">
      <c r="A8" s="2" t="s">
        <v>312</v>
      </c>
      <c r="B8" s="94" t="s">
        <v>345</v>
      </c>
    </row>
    <row r="9" spans="1:2" s="66" customFormat="1" ht="27.9" customHeight="1">
      <c r="A9" s="2" t="s">
        <v>313</v>
      </c>
      <c r="B9" s="98" t="s">
        <v>2115</v>
      </c>
    </row>
    <row r="10" spans="1:2" s="66" customFormat="1" ht="27.9" customHeight="1">
      <c r="A10" s="2" t="s">
        <v>314</v>
      </c>
      <c r="B10" s="98" t="s">
        <v>2115</v>
      </c>
    </row>
    <row r="11" spans="1:2" s="66" customFormat="1" ht="27.9" customHeight="1">
      <c r="A11" s="2" t="s">
        <v>315</v>
      </c>
      <c r="B11" s="98" t="s">
        <v>2115</v>
      </c>
    </row>
    <row r="12" spans="1:2" s="66" customFormat="1" ht="27.9" customHeight="1">
      <c r="A12" s="2" t="s">
        <v>316</v>
      </c>
      <c r="B12" s="98" t="s">
        <v>2115</v>
      </c>
    </row>
    <row r="13" spans="1:2" s="66" customFormat="1" ht="27.9" customHeight="1">
      <c r="A13" s="2" t="s">
        <v>188</v>
      </c>
      <c r="B13" s="95" t="s">
        <v>2114</v>
      </c>
    </row>
    <row r="14" spans="1:2" s="66" customFormat="1" ht="27.9" customHeight="1">
      <c r="A14" s="2" t="s">
        <v>189</v>
      </c>
      <c r="B14" s="95" t="s">
        <v>2114</v>
      </c>
    </row>
    <row r="15" spans="1:2" s="66" customFormat="1" ht="27.9" customHeight="1">
      <c r="A15" s="2" t="s">
        <v>190</v>
      </c>
      <c r="B15" s="95" t="s">
        <v>2113</v>
      </c>
    </row>
    <row r="16" spans="1:2" s="66" customFormat="1" ht="27.9" customHeight="1">
      <c r="A16" s="2" t="s">
        <v>191</v>
      </c>
      <c r="B16" s="95" t="s">
        <v>2112</v>
      </c>
    </row>
    <row r="17" spans="1:2" s="66" customFormat="1" ht="27.9" customHeight="1">
      <c r="A17" s="2" t="s">
        <v>317</v>
      </c>
      <c r="B17" s="95" t="s">
        <v>2111</v>
      </c>
    </row>
    <row r="18" spans="1:2" s="66" customFormat="1" ht="27.9" customHeight="1">
      <c r="A18" s="2" t="s">
        <v>318</v>
      </c>
      <c r="B18" s="95" t="s">
        <v>442</v>
      </c>
    </row>
    <row r="19" spans="1:2" s="66" customFormat="1" ht="27.9" customHeight="1">
      <c r="A19" s="2" t="s">
        <v>319</v>
      </c>
      <c r="B19" s="95" t="s">
        <v>208</v>
      </c>
    </row>
    <row r="20" spans="1:2" s="66" customFormat="1" ht="27.9" customHeight="1">
      <c r="A20" s="2" t="s">
        <v>320</v>
      </c>
      <c r="B20" s="95" t="s">
        <v>2110</v>
      </c>
    </row>
    <row r="21" spans="1:2" s="66" customFormat="1" ht="27.9" customHeight="1">
      <c r="A21" s="2" t="s">
        <v>26</v>
      </c>
      <c r="B21" s="95" t="s">
        <v>2109</v>
      </c>
    </row>
    <row r="22" spans="1:2" s="66" customFormat="1" ht="27.9" customHeight="1">
      <c r="A22" s="2" t="s">
        <v>321</v>
      </c>
      <c r="B22" s="95" t="s">
        <v>2108</v>
      </c>
    </row>
    <row r="23" spans="1:2" s="66" customFormat="1" ht="27.9" customHeight="1">
      <c r="A23" s="2" t="s">
        <v>322</v>
      </c>
      <c r="B23" s="95" t="s">
        <v>2108</v>
      </c>
    </row>
    <row r="24" spans="1:2" s="66" customFormat="1" ht="27.9" customHeight="1">
      <c r="A24" s="2" t="s">
        <v>323</v>
      </c>
      <c r="B24" s="95" t="s">
        <v>209</v>
      </c>
    </row>
    <row r="25" spans="1:2" s="66" customFormat="1" ht="27.9" customHeight="1">
      <c r="A25" s="2" t="s">
        <v>324</v>
      </c>
      <c r="B25" s="95" t="s">
        <v>353</v>
      </c>
    </row>
    <row r="26" spans="1:2" s="66" customFormat="1" ht="27.9" customHeight="1">
      <c r="A26" s="2" t="s">
        <v>325</v>
      </c>
      <c r="B26" s="95" t="s">
        <v>353</v>
      </c>
    </row>
    <row r="27" spans="1:2" s="66" customFormat="1" ht="51.9" customHeight="1">
      <c r="A27" s="1" t="s">
        <v>192</v>
      </c>
      <c r="B27" s="95" t="s">
        <v>354</v>
      </c>
    </row>
    <row r="28" spans="1:2" s="66" customFormat="1" ht="51.9" customHeight="1">
      <c r="A28" s="1" t="s">
        <v>193</v>
      </c>
      <c r="B28" s="95" t="s">
        <v>355</v>
      </c>
    </row>
    <row r="29" spans="1:2" s="66" customFormat="1" ht="51.9" customHeight="1">
      <c r="A29" s="1" t="s">
        <v>326</v>
      </c>
      <c r="B29" s="95" t="s">
        <v>356</v>
      </c>
    </row>
    <row r="30" spans="1:2" s="66" customFormat="1" ht="27.9" customHeight="1">
      <c r="A30" s="1" t="s">
        <v>194</v>
      </c>
      <c r="B30" s="95" t="s">
        <v>210</v>
      </c>
    </row>
    <row r="31" spans="1:2" s="66" customFormat="1" ht="27.9" customHeight="1">
      <c r="A31" s="1" t="s">
        <v>195</v>
      </c>
      <c r="B31" s="95" t="s">
        <v>210</v>
      </c>
    </row>
    <row r="32" spans="1:2" s="66" customFormat="1" ht="27.9" customHeight="1">
      <c r="A32" s="1" t="s">
        <v>196</v>
      </c>
      <c r="B32" s="95" t="s">
        <v>210</v>
      </c>
    </row>
    <row r="33" spans="1:3" s="66" customFormat="1" ht="27.9" customHeight="1">
      <c r="A33" s="2" t="s">
        <v>327</v>
      </c>
      <c r="B33" s="94" t="s">
        <v>357</v>
      </c>
    </row>
    <row r="34" spans="1:3" s="66" customFormat="1" ht="27.9" customHeight="1">
      <c r="A34" s="2" t="s">
        <v>328</v>
      </c>
      <c r="B34" s="95" t="s">
        <v>358</v>
      </c>
    </row>
    <row r="35" spans="1:3" s="66" customFormat="1" ht="27.9" customHeight="1">
      <c r="A35" s="2" t="s">
        <v>329</v>
      </c>
      <c r="B35" s="95" t="s">
        <v>358</v>
      </c>
    </row>
    <row r="36" spans="1:3" s="66" customFormat="1" ht="27.9" customHeight="1">
      <c r="A36" s="2" t="s">
        <v>330</v>
      </c>
      <c r="B36" s="95" t="s">
        <v>544</v>
      </c>
    </row>
    <row r="37" spans="1:3" s="66" customFormat="1" ht="27.9" customHeight="1">
      <c r="A37" s="2" t="s">
        <v>331</v>
      </c>
      <c r="B37" s="94" t="s">
        <v>346</v>
      </c>
    </row>
    <row r="38" spans="1:3" s="66" customFormat="1" ht="27.9" customHeight="1">
      <c r="A38" s="2" t="s">
        <v>332</v>
      </c>
      <c r="B38" s="94" t="s">
        <v>463</v>
      </c>
    </row>
    <row r="39" spans="1:3" s="66" customFormat="1" ht="27.9" customHeight="1">
      <c r="A39" s="2" t="s">
        <v>333</v>
      </c>
      <c r="B39" s="94" t="s">
        <v>346</v>
      </c>
    </row>
    <row r="40" spans="1:3" s="66" customFormat="1" ht="27.9" customHeight="1">
      <c r="A40" s="2" t="s">
        <v>334</v>
      </c>
      <c r="B40" s="95" t="s">
        <v>2107</v>
      </c>
    </row>
    <row r="41" spans="1:3" s="66" customFormat="1" ht="27.9" customHeight="1">
      <c r="A41" s="2" t="s">
        <v>25</v>
      </c>
      <c r="B41" s="95" t="s">
        <v>2106</v>
      </c>
    </row>
    <row r="42" spans="1:3" s="66" customFormat="1" ht="27.9" customHeight="1">
      <c r="A42" s="2" t="s">
        <v>24</v>
      </c>
      <c r="B42" s="95" t="s">
        <v>2105</v>
      </c>
    </row>
    <row r="43" spans="1:3" s="66" customFormat="1" ht="27.9" customHeight="1">
      <c r="A43" s="2" t="s">
        <v>335</v>
      </c>
      <c r="B43" s="95" t="s">
        <v>211</v>
      </c>
    </row>
    <row r="44" spans="1:3" s="66" customFormat="1" ht="27.9" customHeight="1">
      <c r="A44" s="2" t="s">
        <v>336</v>
      </c>
      <c r="B44" s="95" t="s">
        <v>211</v>
      </c>
    </row>
    <row r="45" spans="1:3" s="66" customFormat="1" ht="27.9" customHeight="1">
      <c r="A45" s="2" t="s">
        <v>337</v>
      </c>
      <c r="B45" s="95" t="s">
        <v>604</v>
      </c>
    </row>
    <row r="46" spans="1:3" s="66" customFormat="1" ht="27.9" customHeight="1">
      <c r="A46" s="92" t="s">
        <v>338</v>
      </c>
      <c r="B46" s="95" t="s">
        <v>212</v>
      </c>
    </row>
    <row r="47" spans="1:3" s="66" customFormat="1" ht="27.9" customHeight="1">
      <c r="A47" s="2" t="s">
        <v>339</v>
      </c>
      <c r="B47" s="95" t="s">
        <v>212</v>
      </c>
    </row>
    <row r="48" spans="1:3" s="66" customFormat="1" ht="27.9" customHeight="1">
      <c r="A48" s="2" t="s">
        <v>197</v>
      </c>
      <c r="B48" s="95" t="s">
        <v>2104</v>
      </c>
      <c r="C48" s="96"/>
    </row>
    <row r="49" spans="1:3" s="66" customFormat="1" ht="27.9" customHeight="1">
      <c r="A49" s="2" t="s">
        <v>198</v>
      </c>
      <c r="B49" s="95" t="s">
        <v>2104</v>
      </c>
      <c r="C49" s="96"/>
    </row>
    <row r="50" spans="1:3" s="66" customFormat="1" ht="27.9" customHeight="1">
      <c r="A50" s="2" t="s">
        <v>199</v>
      </c>
      <c r="B50" s="95" t="s">
        <v>2103</v>
      </c>
      <c r="C50" s="96"/>
    </row>
    <row r="51" spans="1:3" s="66" customFormat="1" ht="27.9" customHeight="1">
      <c r="A51" s="2" t="s">
        <v>200</v>
      </c>
      <c r="B51" s="95" t="s">
        <v>2103</v>
      </c>
      <c r="C51" s="96"/>
    </row>
    <row r="52" spans="1:3" s="66" customFormat="1" ht="27.9" customHeight="1">
      <c r="A52" s="2" t="s">
        <v>340</v>
      </c>
      <c r="B52" s="95" t="s">
        <v>2103</v>
      </c>
      <c r="C52" s="96"/>
    </row>
    <row r="53" spans="1:3" s="66" customFormat="1" ht="27.9" customHeight="1">
      <c r="A53" s="2" t="s">
        <v>341</v>
      </c>
      <c r="B53" s="95" t="s">
        <v>2103</v>
      </c>
      <c r="C53" s="96"/>
    </row>
    <row r="54" spans="1:3" s="66" customFormat="1" ht="27.9" customHeight="1">
      <c r="A54" s="2" t="s">
        <v>201</v>
      </c>
      <c r="B54" s="95" t="s">
        <v>2102</v>
      </c>
      <c r="C54" s="96"/>
    </row>
    <row r="55" spans="1:3" s="66" customFormat="1" ht="27.9" customHeight="1">
      <c r="A55" s="2" t="s">
        <v>202</v>
      </c>
      <c r="B55" s="95" t="s">
        <v>2102</v>
      </c>
      <c r="C55" s="96"/>
    </row>
    <row r="56" spans="1:3" s="66" customFormat="1" ht="27.9" customHeight="1">
      <c r="A56" s="2" t="s">
        <v>352</v>
      </c>
      <c r="B56" s="95" t="s">
        <v>2102</v>
      </c>
      <c r="C56" s="96"/>
    </row>
    <row r="57" spans="1:3" s="66" customFormat="1" ht="27.9" customHeight="1">
      <c r="A57" s="2" t="s">
        <v>342</v>
      </c>
      <c r="B57" s="95" t="s">
        <v>2101</v>
      </c>
      <c r="C57" s="96"/>
    </row>
    <row r="58" spans="1:3" s="66" customFormat="1" ht="27.9" customHeight="1">
      <c r="A58" s="1" t="s">
        <v>343</v>
      </c>
      <c r="B58" s="94" t="s">
        <v>2100</v>
      </c>
      <c r="C58" s="96"/>
    </row>
    <row r="59" spans="1:3" s="66" customFormat="1" ht="27.9" customHeight="1">
      <c r="A59" s="1" t="s">
        <v>344</v>
      </c>
      <c r="B59" s="94" t="s">
        <v>2100</v>
      </c>
      <c r="C59" s="96"/>
    </row>
    <row r="60" spans="1:3" s="66" customFormat="1" ht="27.9" customHeight="1">
      <c r="A60" s="91" t="s">
        <v>203</v>
      </c>
      <c r="B60" s="94" t="s">
        <v>2099</v>
      </c>
      <c r="C60" s="96"/>
    </row>
    <row r="61" spans="1:3" s="66" customFormat="1" ht="27.9" customHeight="1">
      <c r="A61" s="91" t="s">
        <v>204</v>
      </c>
      <c r="B61" s="94" t="s">
        <v>2098</v>
      </c>
      <c r="C61" s="96"/>
    </row>
    <row r="62" spans="1:3" s="66" customFormat="1" ht="27.9" customHeight="1">
      <c r="A62" s="91" t="s">
        <v>393</v>
      </c>
      <c r="B62" s="95" t="s">
        <v>2097</v>
      </c>
      <c r="C62" s="96"/>
    </row>
    <row r="63" spans="1:3" s="66" customFormat="1" ht="27.9" customHeight="1">
      <c r="A63" s="91" t="s">
        <v>394</v>
      </c>
      <c r="B63" s="95" t="s">
        <v>2097</v>
      </c>
      <c r="C63" s="96"/>
    </row>
    <row r="64" spans="1:3" s="66" customFormat="1" ht="27.9" customHeight="1">
      <c r="A64" s="91" t="s">
        <v>395</v>
      </c>
      <c r="B64" s="95" t="s">
        <v>2097</v>
      </c>
      <c r="C64" s="96"/>
    </row>
    <row r="65" spans="1:3" s="66" customFormat="1" ht="27.9" customHeight="1">
      <c r="A65" s="91" t="s">
        <v>396</v>
      </c>
      <c r="B65" s="95" t="s">
        <v>2097</v>
      </c>
      <c r="C65" s="96"/>
    </row>
    <row r="66" spans="1:3" s="66" customFormat="1" ht="27.9" customHeight="1">
      <c r="A66" s="91" t="s">
        <v>397</v>
      </c>
      <c r="B66" s="95" t="s">
        <v>2097</v>
      </c>
      <c r="C66" s="96"/>
    </row>
    <row r="67" spans="1:3" s="66" customFormat="1" ht="24" customHeight="1">
      <c r="A67" s="92" t="s">
        <v>398</v>
      </c>
      <c r="B67" s="94" t="s">
        <v>2096</v>
      </c>
      <c r="C67" s="96"/>
    </row>
    <row r="68" spans="1:3" s="66" customFormat="1" ht="27.9" customHeight="1">
      <c r="A68" s="2" t="s">
        <v>205</v>
      </c>
      <c r="B68" s="95" t="s">
        <v>2095</v>
      </c>
      <c r="C68" s="96"/>
    </row>
    <row r="69" spans="1:3" s="66" customFormat="1" ht="27.9" customHeight="1">
      <c r="A69" s="2" t="s">
        <v>206</v>
      </c>
      <c r="B69" s="95" t="s">
        <v>2095</v>
      </c>
      <c r="C69" s="96"/>
    </row>
    <row r="70" spans="1:3" s="66" customFormat="1" ht="27.9" customHeight="1">
      <c r="A70" s="2" t="s">
        <v>385</v>
      </c>
      <c r="B70" s="95" t="s">
        <v>399</v>
      </c>
      <c r="C70" s="96"/>
    </row>
    <row r="71" spans="1:3" s="66" customFormat="1" ht="27.9" customHeight="1">
      <c r="A71" s="2" t="s">
        <v>384</v>
      </c>
      <c r="B71" s="544" t="s">
        <v>2038</v>
      </c>
      <c r="C71" s="96"/>
    </row>
    <row r="72" spans="1:3" s="66" customFormat="1" ht="27.9" customHeight="1">
      <c r="A72" s="2" t="s">
        <v>835</v>
      </c>
      <c r="B72" s="544" t="s">
        <v>2094</v>
      </c>
      <c r="C72" s="96"/>
    </row>
    <row r="73" spans="1:3" s="66" customFormat="1" ht="27.9" customHeight="1">
      <c r="A73" s="92" t="s">
        <v>2051</v>
      </c>
      <c r="B73" s="94" t="s">
        <v>2039</v>
      </c>
      <c r="C73" s="96"/>
    </row>
    <row r="74" spans="1:3" s="66" customFormat="1" ht="27.9" customHeight="1">
      <c r="A74" s="92" t="s">
        <v>2052</v>
      </c>
      <c r="B74" s="94" t="s">
        <v>2039</v>
      </c>
      <c r="C74" s="96"/>
    </row>
    <row r="75" spans="1:3" s="66" customFormat="1" ht="27.9" customHeight="1">
      <c r="A75" s="92" t="s">
        <v>304</v>
      </c>
      <c r="B75" s="1530" t="s">
        <v>2040</v>
      </c>
      <c r="C75" s="96"/>
    </row>
    <row r="76" spans="1:3" s="66" customFormat="1" ht="27.9" customHeight="1">
      <c r="A76" s="92" t="s">
        <v>23</v>
      </c>
      <c r="B76" s="1530" t="s">
        <v>2041</v>
      </c>
      <c r="C76" s="96"/>
    </row>
    <row r="77" spans="1:3" s="66" customFormat="1" ht="27.9" customHeight="1">
      <c r="A77" s="92" t="s">
        <v>386</v>
      </c>
      <c r="B77" s="1530" t="s">
        <v>2049</v>
      </c>
      <c r="C77" s="96"/>
    </row>
    <row r="78" spans="1:3" s="66" customFormat="1" ht="27.9" customHeight="1">
      <c r="A78" s="92" t="s">
        <v>2058</v>
      </c>
      <c r="B78" s="1530" t="s">
        <v>2053</v>
      </c>
      <c r="C78" s="96"/>
    </row>
    <row r="79" spans="1:3" s="66" customFormat="1" ht="27.9" customHeight="1">
      <c r="A79" s="92" t="s">
        <v>2059</v>
      </c>
      <c r="B79" s="94" t="s">
        <v>2083</v>
      </c>
      <c r="C79" s="96"/>
    </row>
    <row r="80" spans="1:3" s="66" customFormat="1" ht="27.9" customHeight="1">
      <c r="A80" s="92" t="s">
        <v>387</v>
      </c>
      <c r="B80" s="94" t="s">
        <v>2084</v>
      </c>
      <c r="C80" s="96"/>
    </row>
    <row r="81" spans="1:3" s="66" customFormat="1" ht="27.9" customHeight="1">
      <c r="A81" s="92" t="s">
        <v>388</v>
      </c>
      <c r="B81" s="94" t="s">
        <v>2093</v>
      </c>
      <c r="C81" s="96"/>
    </row>
    <row r="82" spans="1:3" s="66" customFormat="1" ht="27.9" customHeight="1">
      <c r="A82" s="92" t="s">
        <v>2050</v>
      </c>
      <c r="B82" s="1530" t="s">
        <v>2092</v>
      </c>
      <c r="C82" s="96"/>
    </row>
    <row r="83" spans="1:3" s="66" customFormat="1" ht="27.9" customHeight="1">
      <c r="A83" s="92" t="s">
        <v>837</v>
      </c>
      <c r="B83" s="1530" t="s">
        <v>2085</v>
      </c>
      <c r="C83" s="96"/>
    </row>
    <row r="84" spans="1:3" s="66" customFormat="1" ht="27.9" customHeight="1">
      <c r="A84" s="92" t="s">
        <v>838</v>
      </c>
      <c r="B84" s="1530" t="s">
        <v>2085</v>
      </c>
      <c r="C84" s="96"/>
    </row>
    <row r="85" spans="1:3" s="66" customFormat="1" ht="27.9" customHeight="1">
      <c r="A85" s="92" t="s">
        <v>839</v>
      </c>
      <c r="B85" s="1530" t="s">
        <v>2085</v>
      </c>
      <c r="C85" s="96"/>
    </row>
    <row r="86" spans="1:3" s="66" customFormat="1" ht="27.9" customHeight="1">
      <c r="A86" s="92" t="s">
        <v>840</v>
      </c>
      <c r="B86" s="1530" t="s">
        <v>2085</v>
      </c>
      <c r="C86" s="96"/>
    </row>
    <row r="87" spans="1:3" s="66" customFormat="1" ht="27.9" customHeight="1">
      <c r="A87" s="93" t="s">
        <v>0</v>
      </c>
      <c r="B87" s="1530" t="s">
        <v>2091</v>
      </c>
      <c r="C87" s="96"/>
    </row>
    <row r="88" spans="1:3" s="66" customFormat="1" ht="27.9" customHeight="1">
      <c r="A88" s="93" t="s">
        <v>1</v>
      </c>
      <c r="B88" s="1530" t="s">
        <v>2091</v>
      </c>
      <c r="C88" s="96"/>
    </row>
    <row r="89" spans="1:3" s="66" customFormat="1" ht="27.9" customHeight="1">
      <c r="A89" s="93" t="s">
        <v>841</v>
      </c>
      <c r="B89" s="1530" t="s">
        <v>2091</v>
      </c>
      <c r="C89" s="96"/>
    </row>
    <row r="90" spans="1:3" s="66" customFormat="1" ht="27.9" customHeight="1">
      <c r="A90" s="93" t="s">
        <v>842</v>
      </c>
      <c r="B90" s="1530" t="s">
        <v>2091</v>
      </c>
      <c r="C90" s="96"/>
    </row>
    <row r="91" spans="1:3" s="66" customFormat="1" ht="27.9" customHeight="1">
      <c r="A91" s="93" t="s">
        <v>389</v>
      </c>
      <c r="B91" s="1530" t="s">
        <v>2090</v>
      </c>
      <c r="C91" s="96"/>
    </row>
    <row r="92" spans="1:3" s="66" customFormat="1" ht="27.9" customHeight="1">
      <c r="A92" s="93" t="s">
        <v>390</v>
      </c>
      <c r="B92" s="1530" t="s">
        <v>2090</v>
      </c>
      <c r="C92" s="96"/>
    </row>
    <row r="93" spans="1:3" s="66" customFormat="1" ht="27.9" customHeight="1">
      <c r="A93" s="93" t="s">
        <v>391</v>
      </c>
      <c r="B93" s="1530" t="s">
        <v>2090</v>
      </c>
      <c r="C93" s="96"/>
    </row>
    <row r="94" spans="1:3" s="66" customFormat="1" ht="27.9" customHeight="1">
      <c r="A94" s="93" t="s">
        <v>392</v>
      </c>
      <c r="B94" s="1530" t="s">
        <v>2090</v>
      </c>
      <c r="C94" s="96"/>
    </row>
    <row r="95" spans="1:3" s="66" customFormat="1" ht="27.9" customHeight="1">
      <c r="A95" s="93" t="s">
        <v>843</v>
      </c>
      <c r="B95" s="1530" t="s">
        <v>2090</v>
      </c>
      <c r="C95" s="96"/>
    </row>
    <row r="96" spans="1:3" s="66" customFormat="1" ht="27.9" customHeight="1">
      <c r="A96" s="93" t="s">
        <v>844</v>
      </c>
      <c r="B96" s="1530" t="s">
        <v>2090</v>
      </c>
      <c r="C96" s="96"/>
    </row>
    <row r="97" spans="1:3" s="66" customFormat="1" ht="27.9" customHeight="1">
      <c r="A97" s="93" t="s">
        <v>845</v>
      </c>
      <c r="B97" s="1530" t="s">
        <v>2090</v>
      </c>
      <c r="C97" s="96"/>
    </row>
    <row r="98" spans="1:3" s="66" customFormat="1" ht="27.9" customHeight="1">
      <c r="B98" s="94"/>
    </row>
    <row r="99" spans="1:3" ht="24.75" customHeight="1"/>
    <row r="100" spans="1:3" ht="24.75" customHeight="1"/>
    <row r="101" spans="1:3" ht="24.75" customHeight="1"/>
    <row r="102" spans="1:3" ht="24.75" customHeight="1"/>
    <row r="103" spans="1:3" ht="24.75" customHeight="1"/>
    <row r="104" spans="1:3" ht="24.75" customHeight="1"/>
    <row r="105" spans="1:3" ht="24.75" customHeight="1"/>
    <row r="106" spans="1:3" ht="24.75" customHeight="1"/>
    <row r="107" spans="1:3" ht="24.75" customHeight="1"/>
  </sheetData>
  <mergeCells count="2">
    <mergeCell ref="A2:B2"/>
    <mergeCell ref="A1:B1"/>
  </mergeCells>
  <phoneticPr fontId="0" type="noConversion"/>
  <hyperlinks>
    <hyperlink ref="B9" location="Tabl.3CZ.1!A1" display="Tabl.3CZ.1!A1"/>
    <hyperlink ref="B13" location="Tabl.4CZ.1!A1" display="Tabl.4CZ.1!A1"/>
    <hyperlink ref="B15" location="Tabl.5CZ.1!A1" display="Tabl.5CZ.1!A1"/>
    <hyperlink ref="B17" location="Tabl.6!A1" display="Tabl.6!A1"/>
    <hyperlink ref="B22" location="Tabl.10CZ.1!A1" display="Tabl.10CZ.1!A1"/>
    <hyperlink ref="B40" location="Tabl.19!A1" display="Tabl.19!A1"/>
    <hyperlink ref="B41" location="Tabl.20!A1" display="Tabl.20!A1"/>
    <hyperlink ref="B42" location="Tabl.21!A1" display="Tabl.21!A1"/>
    <hyperlink ref="B45" location="Tabl.23!A1" display="Tabl.23!A1"/>
    <hyperlink ref="B50" location="Tabl.26CZ.1!A1" display="Tabl.26CZ.1!A1"/>
    <hyperlink ref="B57" location="Tabl.28!A1" display="Tabl.28!A1"/>
    <hyperlink ref="B8" location="'Tabl. 2'!A1" display="'Tabl. 2'!A1"/>
    <hyperlink ref="B18" location="Tabl.7CZ.1!A1" display="Tabl.7CZ.1!A1"/>
    <hyperlink ref="B20" location="Tabl.8!A1" display="Tabl.8!A1"/>
    <hyperlink ref="B21" location="Tabl.9!A1" display="Tabl.9!A1"/>
    <hyperlink ref="B24" location="Tabl.11!A1" display="Tabl.11!A1"/>
    <hyperlink ref="B25" location="Tabl.12CZ.1!A1" display="Tabl.12CZ.1!A1"/>
    <hyperlink ref="B27" location="'Tabl. 13CZ.1'!A1" display="'Tabl. 13CZ.1'!A1"/>
    <hyperlink ref="B28" location="'Tabl. 13CZ.2'!A1" display="'Tabl. 13CZ.2'!A1"/>
    <hyperlink ref="B29" location="'Tabl. 13CZ.3'!A1" display="'Tabl. 13CZ.3'!A1"/>
    <hyperlink ref="B30" location="'Tabl. 14CZ.1 '!A1" display="'Tabl. 14CZ.1 '!A1"/>
    <hyperlink ref="B34" location="Tabl.16CZ.1!A1" display="Tabl.16CZ.1!A1"/>
    <hyperlink ref="B36" location="Tabl.17!A1" display="Tabl.17!A1"/>
    <hyperlink ref="B43" location="Tabl.22CZ.1!A1" display="Tabl.22CZ.1!A1"/>
    <hyperlink ref="B68" location="Tabl.33CZ.1!A1" display="Tabl.33CZ.1!A1"/>
    <hyperlink ref="B70" location="Tabl.34CZ.1!A1" display="Tabl.34CZ.1!A1"/>
    <hyperlink ref="B46" location="Tabl.24CZ.1!A1" display="Tabl.24CZ.1!A1"/>
    <hyperlink ref="B48" location="Tabl.25CZ.1!A1" display="Tabl.25CZ.1!A1"/>
    <hyperlink ref="B58" location="Tabl.29CZ.1!A1" display="Tabl.29CZ.1!A1"/>
    <hyperlink ref="B59" location="Tabl.29CZ.2!A1" display="Tabl.29CZ.2!A1"/>
    <hyperlink ref="B60" location="Tabl.30CZ.1!A1" display="Tabl.30CZ.1!A1"/>
    <hyperlink ref="B31" location="Tabl.14CZ.2!A1" display="Tabl.14CZ.2!A1"/>
    <hyperlink ref="B32" location="Tabl.14CZ.3!A1" display="Tabl.14CZ.3!A1"/>
    <hyperlink ref="B54" location="Tabl.27CZ.1!A1" display="Tabl.27CZ.1!A1"/>
    <hyperlink ref="B5" location="Tabl.1CZ.3!L1" display="Tabl.1CZ.3!L1"/>
    <hyperlink ref="B6" location="Tabl.1CZ.4!K1" display="Tabl.1CZ.4!K1"/>
    <hyperlink ref="B7" location="Tabl.1CZ.5!G1" display="Tabl.1CZ.5!G1"/>
    <hyperlink ref="B4" location="Tabl.1CZ.2!A1" display="Tabl.1CZ.2!A1"/>
    <hyperlink ref="B3" location="Tabl.1CZ.1!A1" display="Tabl.1CZ.1!A1"/>
    <hyperlink ref="B10" location="Tabl.3CZ.2!A1" display="Tabl.3CZ.2!A1"/>
    <hyperlink ref="B14" location="Tabl.4CZ.2!A1" display="Tabl.4CZ.2!A1"/>
    <hyperlink ref="B19" location="Tabl.7CZ.2!A1" display="Tabl.7CZ.2!A1"/>
    <hyperlink ref="B23" location="Tabl.10CZ.2!A1" display="Tabl.10CZ.2!A1"/>
    <hyperlink ref="B26" location="Tabl.12CZ.2!A1" display="Tabl.12CZ.2!A1"/>
    <hyperlink ref="B35" location="Tabl.16CZ.2!A1" display="Tabl.16CZ.2!A1"/>
    <hyperlink ref="B44" location="Tabl.22CZ.2!A1" display="Tabl.22CZ.2!A1"/>
    <hyperlink ref="B69" location="Tabl.33CZ.2!A1" display="Tabl.33CZ.2!A1"/>
    <hyperlink ref="B71" location="Tabl.34CZ.2!A1" display="Tabl.34CZ.2!A1"/>
    <hyperlink ref="B47" location="Tabl.24CZ.2!A1" display="Tabl.24CZ.2!A1"/>
    <hyperlink ref="B49" location="Tabl.25CZ.2!A1" display="Tabl.25CZ.2!A1"/>
    <hyperlink ref="B51" location="Tabl.26CZ.2!A1" display="Tabl.26CZ.2!A1"/>
    <hyperlink ref="B52" location="Tabl.26CZ.3!A1" display="Tabl.26CZ.3!A1"/>
    <hyperlink ref="B53" location="Tabl.26CZ.4!A1" display="Tabl.26CZ.4!A1"/>
    <hyperlink ref="B55" location="Tabl.27CZ.2!A1" display="Tabl.27CZ.2!A1"/>
    <hyperlink ref="B61" location="Tabl.30CZ.2!A1" display="Tabl.30CZ.2!A1"/>
    <hyperlink ref="B33" location="Tabl.15!A1" display="Tabl.15!A1"/>
    <hyperlink ref="B37" location="Tabl.18CZ.1!A1" display="Tabl.18CZ.1!A1"/>
    <hyperlink ref="B38" location="Tabl.18CZ.2!A1" display="Tabl.18CZ.2!A1"/>
    <hyperlink ref="B39" location="Tabl.18CZ.3!A1" display="Tabl.18CZ.3!A1"/>
    <hyperlink ref="B67" location="Tabl.32!A1" display="Tabl.32!A1"/>
    <hyperlink ref="B16" location="Tabl.5CZ.2!A1" display="Tabl.5CZ.2!A1"/>
    <hyperlink ref="B11" location="Tabl.3CZ.3!A1" display="Tabl.3CZ.3!A1"/>
    <hyperlink ref="B12" location="Tabl.3CZ.4!A1" display="Tabl.3CZ.4!A1"/>
    <hyperlink ref="B56" location="Tabl.27CZ.3!A1" display="Tabl.27CZ.3!A1"/>
    <hyperlink ref="B62" location="Tabl.31CZ.1!A1" display="Tabl.31CZ.1!A1"/>
    <hyperlink ref="B63" location="Tabl.31CZ.2!A1" display="Tabl.31CZ.2!A1"/>
    <hyperlink ref="B64" location="Tabl.31CZ.3!A1" display="Tabl.31CZ.3!A1"/>
    <hyperlink ref="B65" location="Tabl.31CZ.4!A1" display="Tabl.31CZ.4!A1"/>
    <hyperlink ref="B66" location="Tabl.31CZ.5!A1" display="Tabl.31CZ.5!A1"/>
    <hyperlink ref="B72" location="Tabl.35!A1" display="Tabl.35!A1"/>
    <hyperlink ref="B76" location="Tabl.38!A1" display="Tabl.38!A1"/>
    <hyperlink ref="B77" location="Tabl.39!A1" display="Tabl.39!A1"/>
    <hyperlink ref="B78" location="Tabl.40CZ.1!A1" display="Tabl.40CZ.1!A1"/>
    <hyperlink ref="B80" location="Tabl.41CZ.1!A1" display="Tabl.41CZ.1!A1"/>
    <hyperlink ref="B81" location="Tabl.41CZ.2!A1" display="Tabl.41CZ.2!A1"/>
    <hyperlink ref="B82" location="'Tabl. 42'!A1" display="'Tabl. 42'!A1"/>
    <hyperlink ref="B83" location="Tabl.43CZ.1!A1" display="Tabl.43CZ.1!A1"/>
    <hyperlink ref="B84:B87" location="Tabl.43CZ.1!A1" display="Tabl.43CZ.1!A1"/>
    <hyperlink ref="B84" location="Tabl.43CZ.1A!A1" display="Tabl.43CZ.1A!A1"/>
    <hyperlink ref="B85" location="Tabl.43CZ.2!A1" display="Tabl.43CZ.2!A1"/>
    <hyperlink ref="B86" location="Tabl.43CZ.2A!A1" display="Tabl.43CZ.2A!A1"/>
    <hyperlink ref="B87" location="Tabl.44CZ.1!A1" display="Tabl.44CZ.1!A1"/>
    <hyperlink ref="B88:B90" location="Tabl.43CZ.1!A1" display="Tabl.43CZ.1!A1"/>
    <hyperlink ref="B88" location="Tabl.44CZ.2!A1" display="Tabl.44CZ.2!A1"/>
    <hyperlink ref="B89" location="Tabl.44CZ.3!A1" display="Tabl.44CZ.3!A1"/>
    <hyperlink ref="B90" location="'Tabl.44CZ.4 '!A1" display="'Tabl.44CZ.4 '!A1"/>
    <hyperlink ref="B91" location="Tabl.45CZ.1!A1" display="Tabl.45CZ.1!A1"/>
    <hyperlink ref="B92:B96" location="Tabl.45CZ.1!A1" display="Tabl.45CZ.1!A1"/>
    <hyperlink ref="B97" location="Tabl.45CZ.7!A1" display="Tabl.45CZ.7!A1"/>
    <hyperlink ref="B92" location="Tabl.45CZ.2!A1" display="Tabl.45CZ.2!A1"/>
    <hyperlink ref="B93" location="Tabl.45CZ.3!A1" display="Tabl.45CZ.3!A1"/>
    <hyperlink ref="B94" location="Tabl.45CZ.4!A1" display="Tabl.45CZ.4!A1"/>
    <hyperlink ref="B95" location="Tabl.45CZ.5!A1" display="Tabl.45CZ.5!A1"/>
    <hyperlink ref="B96" location="Tabl.45CZ.6!A1" display="Tabl.45CZ.6!A1"/>
    <hyperlink ref="B75" location="Tabl.37!A1" display="Tabl.37!A1"/>
    <hyperlink ref="B74" location="Tabl.36CZ.2!A1" display="Tabl.36CZ.2!A1"/>
    <hyperlink ref="B73" location="Tabl.36CZ.1!A1" display="Tabl.36CZ.1!A1"/>
    <hyperlink ref="B79" location="Tabl.40CZ.2!A1" display="Tabl.40CZ.2!A1"/>
  </hyperlinks>
  <pageMargins left="0.39370078740157483" right="0.39370078740157483" top="0.19685039370078741" bottom="0.19685039370078741" header="0.31496062992125984" footer="0.31496062992125984"/>
  <pageSetup paperSize="9" scale="98"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zoomScaleNormal="100" workbookViewId="0">
      <selection activeCell="I1" sqref="I1"/>
    </sheetView>
  </sheetViews>
  <sheetFormatPr defaultColWidth="9" defaultRowHeight="13.8"/>
  <cols>
    <col min="1" max="1" width="8.09765625" style="245" customWidth="1"/>
    <col min="2" max="2" width="15.59765625" style="245" customWidth="1"/>
    <col min="3" max="10" width="13.69921875" style="245" customWidth="1"/>
    <col min="11" max="16384" width="9" style="245"/>
  </cols>
  <sheetData>
    <row r="1" spans="1:10" ht="14.25" customHeight="1">
      <c r="A1" s="1931" t="s">
        <v>468</v>
      </c>
      <c r="B1" s="1931"/>
      <c r="C1" s="1894"/>
      <c r="D1" s="1894"/>
      <c r="E1" s="1894"/>
      <c r="F1" s="1894"/>
      <c r="G1" s="1894"/>
      <c r="I1" s="244" t="s">
        <v>31</v>
      </c>
    </row>
    <row r="2" spans="1:10" ht="14.25" customHeight="1">
      <c r="A2" s="1932" t="s">
        <v>154</v>
      </c>
      <c r="B2" s="1932"/>
      <c r="C2" s="1933"/>
      <c r="D2" s="154"/>
      <c r="E2" s="816"/>
      <c r="F2" s="816"/>
      <c r="G2" s="816"/>
      <c r="I2" s="1325" t="s">
        <v>283</v>
      </c>
      <c r="J2" s="1324"/>
    </row>
    <row r="3" spans="1:10" s="1324" customFormat="1" ht="14.25" customHeight="1">
      <c r="A3" s="1942" t="s">
        <v>469</v>
      </c>
      <c r="B3" s="1942"/>
      <c r="C3" s="1942"/>
      <c r="D3" s="1942"/>
      <c r="E3" s="1942"/>
    </row>
    <row r="4" spans="1:10" s="1324" customFormat="1" ht="14.25" customHeight="1">
      <c r="A4" s="1943" t="s">
        <v>155</v>
      </c>
      <c r="B4" s="1943"/>
      <c r="C4" s="1943"/>
      <c r="D4" s="1943"/>
      <c r="E4" s="1943"/>
    </row>
    <row r="5" spans="1:10" ht="12" customHeight="1">
      <c r="A5" s="130"/>
      <c r="B5" s="130"/>
      <c r="C5" s="130"/>
      <c r="D5" s="130"/>
      <c r="E5" s="130"/>
      <c r="F5" s="130"/>
      <c r="G5" s="426"/>
      <c r="H5" s="426"/>
      <c r="I5" s="426"/>
      <c r="J5" s="426"/>
    </row>
    <row r="6" spans="1:10" ht="15.9" customHeight="1">
      <c r="A6" s="1934" t="s">
        <v>942</v>
      </c>
      <c r="B6" s="1935"/>
      <c r="C6" s="1928" t="s">
        <v>940</v>
      </c>
      <c r="D6" s="1939"/>
      <c r="E6" s="1939"/>
      <c r="F6" s="1939"/>
      <c r="G6" s="1928" t="s">
        <v>941</v>
      </c>
      <c r="H6" s="1808"/>
      <c r="I6" s="1808"/>
      <c r="J6" s="1808"/>
    </row>
    <row r="7" spans="1:10" ht="15.9" customHeight="1">
      <c r="A7" s="1936"/>
      <c r="B7" s="1935"/>
      <c r="C7" s="1940"/>
      <c r="D7" s="1941"/>
      <c r="E7" s="1941"/>
      <c r="F7" s="1941"/>
      <c r="G7" s="1806"/>
      <c r="H7" s="1810"/>
      <c r="I7" s="1810"/>
      <c r="J7" s="1810"/>
    </row>
    <row r="8" spans="1:10" ht="139.94999999999999" customHeight="1">
      <c r="A8" s="1936"/>
      <c r="B8" s="1935"/>
      <c r="C8" s="130" t="s">
        <v>943</v>
      </c>
      <c r="D8" s="247" t="s">
        <v>944</v>
      </c>
      <c r="E8" s="247" t="s">
        <v>945</v>
      </c>
      <c r="F8" s="246" t="s">
        <v>946</v>
      </c>
      <c r="G8" s="204" t="s">
        <v>947</v>
      </c>
      <c r="H8" s="736" t="s">
        <v>948</v>
      </c>
      <c r="I8" s="736" t="s">
        <v>949</v>
      </c>
      <c r="J8" s="404" t="s">
        <v>950</v>
      </c>
    </row>
    <row r="9" spans="1:10" ht="18" customHeight="1">
      <c r="A9" s="1937"/>
      <c r="B9" s="1938"/>
      <c r="C9" s="1929" t="s">
        <v>851</v>
      </c>
      <c r="D9" s="1930"/>
      <c r="E9" s="1930"/>
      <c r="F9" s="1930"/>
      <c r="G9" s="1900"/>
      <c r="H9" s="1900"/>
      <c r="I9" s="1900"/>
      <c r="J9" s="1900"/>
    </row>
    <row r="10" spans="1:10" ht="18" customHeight="1">
      <c r="A10" s="349">
        <v>2017</v>
      </c>
      <c r="B10" s="248" t="s">
        <v>75</v>
      </c>
      <c r="C10" s="818">
        <v>44.567999999999998</v>
      </c>
      <c r="D10" s="491">
        <v>17.3</v>
      </c>
      <c r="E10" s="491">
        <v>12.04</v>
      </c>
      <c r="F10" s="819">
        <v>15.228</v>
      </c>
      <c r="G10" s="491">
        <v>123.248</v>
      </c>
      <c r="H10" s="491">
        <v>9.7409999999999997</v>
      </c>
      <c r="I10" s="491">
        <v>38.433</v>
      </c>
      <c r="J10" s="818">
        <v>75.073999999999998</v>
      </c>
    </row>
    <row r="11" spans="1:10" ht="18" customHeight="1">
      <c r="A11" s="349"/>
      <c r="B11" s="248" t="s">
        <v>76</v>
      </c>
      <c r="C11" s="818">
        <v>44.637999999999998</v>
      </c>
      <c r="D11" s="491">
        <v>17.273</v>
      </c>
      <c r="E11" s="491">
        <v>12.042999999999999</v>
      </c>
      <c r="F11" s="819">
        <v>15.321999999999999</v>
      </c>
      <c r="G11" s="491">
        <v>122.756</v>
      </c>
      <c r="H11" s="491">
        <v>9.798</v>
      </c>
      <c r="I11" s="491">
        <v>38.39</v>
      </c>
      <c r="J11" s="818">
        <v>74.567999999999998</v>
      </c>
    </row>
    <row r="12" spans="1:10" ht="18" customHeight="1">
      <c r="A12" s="349"/>
      <c r="B12" s="248" t="s">
        <v>77</v>
      </c>
      <c r="C12" s="818">
        <v>44.511000000000003</v>
      </c>
      <c r="D12" s="491">
        <v>17.116</v>
      </c>
      <c r="E12" s="491">
        <v>12.012</v>
      </c>
      <c r="F12" s="819">
        <v>15.382999999999999</v>
      </c>
      <c r="G12" s="491">
        <v>122.73</v>
      </c>
      <c r="H12" s="491">
        <v>9.8420000000000005</v>
      </c>
      <c r="I12" s="491">
        <v>38.353000000000002</v>
      </c>
      <c r="J12" s="818">
        <v>74.534999999999997</v>
      </c>
    </row>
    <row r="13" spans="1:10" ht="18" customHeight="1">
      <c r="A13" s="349"/>
      <c r="B13" s="248" t="s">
        <v>78</v>
      </c>
      <c r="C13" s="818">
        <v>44.28</v>
      </c>
      <c r="D13" s="491">
        <v>17.044</v>
      </c>
      <c r="E13" s="491">
        <v>11.948</v>
      </c>
      <c r="F13" s="819">
        <v>15.288</v>
      </c>
      <c r="G13" s="491">
        <v>122.777</v>
      </c>
      <c r="H13" s="491">
        <v>9.7910000000000004</v>
      </c>
      <c r="I13" s="491">
        <v>38.456000000000003</v>
      </c>
      <c r="J13" s="818">
        <v>74.53</v>
      </c>
    </row>
    <row r="14" spans="1:10" ht="18" customHeight="1">
      <c r="A14" s="349"/>
      <c r="B14" s="248" t="s">
        <v>79</v>
      </c>
      <c r="C14" s="818">
        <v>44.392000000000003</v>
      </c>
      <c r="D14" s="491">
        <v>17.079999999999998</v>
      </c>
      <c r="E14" s="491">
        <v>11.978</v>
      </c>
      <c r="F14" s="819">
        <v>15.334</v>
      </c>
      <c r="G14" s="491">
        <v>123.342</v>
      </c>
      <c r="H14" s="491">
        <v>9.8360000000000003</v>
      </c>
      <c r="I14" s="491">
        <v>38.56</v>
      </c>
      <c r="J14" s="818">
        <v>74.945999999999998</v>
      </c>
    </row>
    <row r="15" spans="1:10" ht="18" customHeight="1">
      <c r="A15" s="349"/>
      <c r="B15" s="248" t="s">
        <v>80</v>
      </c>
      <c r="C15" s="818">
        <v>44.212000000000003</v>
      </c>
      <c r="D15" s="491">
        <v>17</v>
      </c>
      <c r="E15" s="491">
        <v>11.894</v>
      </c>
      <c r="F15" s="819">
        <v>15.318</v>
      </c>
      <c r="G15" s="491">
        <v>123.384</v>
      </c>
      <c r="H15" s="491">
        <v>9.8550000000000004</v>
      </c>
      <c r="I15" s="491">
        <v>38.454000000000001</v>
      </c>
      <c r="J15" s="818">
        <v>75.075000000000003</v>
      </c>
    </row>
    <row r="16" spans="1:10" ht="12.75" customHeight="1">
      <c r="A16" s="349"/>
      <c r="B16" s="248"/>
      <c r="C16" s="818"/>
      <c r="D16" s="491"/>
      <c r="E16" s="491"/>
      <c r="F16" s="819"/>
      <c r="G16" s="491"/>
      <c r="H16" s="491"/>
      <c r="I16" s="491"/>
      <c r="J16" s="818"/>
    </row>
    <row r="17" spans="1:10" ht="18" customHeight="1">
      <c r="A17" s="349">
        <v>2018</v>
      </c>
      <c r="B17" s="248" t="s">
        <v>81</v>
      </c>
      <c r="C17" s="818">
        <v>46.776000000000003</v>
      </c>
      <c r="D17" s="491">
        <v>17.798999999999999</v>
      </c>
      <c r="E17" s="491">
        <v>11.824</v>
      </c>
      <c r="F17" s="819">
        <v>17.152999999999999</v>
      </c>
      <c r="G17" s="491">
        <v>126.203</v>
      </c>
      <c r="H17" s="491">
        <v>10.029</v>
      </c>
      <c r="I17" s="491">
        <v>39.704999999999998</v>
      </c>
      <c r="J17" s="818">
        <v>76.468999999999994</v>
      </c>
    </row>
    <row r="18" spans="1:10" ht="18" customHeight="1">
      <c r="A18" s="349"/>
      <c r="B18" s="248" t="s">
        <v>82</v>
      </c>
      <c r="C18" s="818">
        <v>46.844000000000001</v>
      </c>
      <c r="D18" s="491">
        <v>17.751000000000001</v>
      </c>
      <c r="E18" s="491">
        <v>11.888</v>
      </c>
      <c r="F18" s="819">
        <v>17.204999999999998</v>
      </c>
      <c r="G18" s="491">
        <v>126.154</v>
      </c>
      <c r="H18" s="491">
        <v>10.064</v>
      </c>
      <c r="I18" s="491">
        <v>39.817999999999998</v>
      </c>
      <c r="J18" s="818">
        <v>76.272000000000006</v>
      </c>
    </row>
    <row r="19" spans="1:10" ht="18" customHeight="1">
      <c r="A19" s="349"/>
      <c r="B19" s="248" t="s">
        <v>71</v>
      </c>
      <c r="C19" s="818">
        <v>47.006</v>
      </c>
      <c r="D19" s="491">
        <v>17.852</v>
      </c>
      <c r="E19" s="491">
        <v>11.992000000000001</v>
      </c>
      <c r="F19" s="819">
        <v>17.161999999999999</v>
      </c>
      <c r="G19" s="491">
        <v>125.381</v>
      </c>
      <c r="H19" s="491">
        <v>10.09</v>
      </c>
      <c r="I19" s="491">
        <v>39.634999999999998</v>
      </c>
      <c r="J19" s="818">
        <v>75.656000000000006</v>
      </c>
    </row>
    <row r="20" spans="1:10" ht="18" customHeight="1">
      <c r="A20" s="349"/>
      <c r="B20" s="248" t="s">
        <v>72</v>
      </c>
      <c r="C20" s="818">
        <v>47.08</v>
      </c>
      <c r="D20" s="491">
        <v>17.902000000000001</v>
      </c>
      <c r="E20" s="491">
        <v>12.132</v>
      </c>
      <c r="F20" s="819">
        <v>17.045999999999999</v>
      </c>
      <c r="G20" s="491">
        <v>125.155</v>
      </c>
      <c r="H20" s="491">
        <v>10.125</v>
      </c>
      <c r="I20" s="491">
        <v>39.719000000000001</v>
      </c>
      <c r="J20" s="818">
        <v>75.311000000000007</v>
      </c>
    </row>
    <row r="21" spans="1:10" ht="18" customHeight="1">
      <c r="A21" s="349"/>
      <c r="B21" s="248" t="s">
        <v>73</v>
      </c>
      <c r="C21" s="818">
        <v>47.24</v>
      </c>
      <c r="D21" s="491">
        <v>17.965</v>
      </c>
      <c r="E21" s="491">
        <v>12.212</v>
      </c>
      <c r="F21" s="819">
        <v>17.062999999999999</v>
      </c>
      <c r="G21" s="491">
        <v>124.943</v>
      </c>
      <c r="H21" s="491">
        <v>10.156000000000001</v>
      </c>
      <c r="I21" s="491">
        <v>39.646999999999998</v>
      </c>
      <c r="J21" s="818">
        <v>75.14</v>
      </c>
    </row>
    <row r="22" spans="1:10" ht="18" customHeight="1">
      <c r="A22" s="349"/>
      <c r="B22" s="248" t="s">
        <v>74</v>
      </c>
      <c r="C22" s="818">
        <v>47.223999999999997</v>
      </c>
      <c r="D22" s="491">
        <v>17.922000000000001</v>
      </c>
      <c r="E22" s="491">
        <v>12.208</v>
      </c>
      <c r="F22" s="819">
        <v>17.094000000000001</v>
      </c>
      <c r="G22" s="491">
        <v>125.01</v>
      </c>
      <c r="H22" s="491">
        <v>10.105</v>
      </c>
      <c r="I22" s="491">
        <v>39.823999999999998</v>
      </c>
      <c r="J22" s="818">
        <v>75.081000000000003</v>
      </c>
    </row>
    <row r="23" spans="1:10" ht="18" customHeight="1">
      <c r="A23" s="349"/>
      <c r="B23" s="248" t="s">
        <v>75</v>
      </c>
      <c r="C23" s="818">
        <v>47.326999999999998</v>
      </c>
      <c r="D23" s="1591">
        <v>17.957999999999998</v>
      </c>
      <c r="E23" s="1591">
        <v>12.239000000000001</v>
      </c>
      <c r="F23" s="1592">
        <v>17.13</v>
      </c>
      <c r="G23" s="1591">
        <v>124.637</v>
      </c>
      <c r="H23" s="1591">
        <v>10.1</v>
      </c>
      <c r="I23" s="1591">
        <v>39.610999999999997</v>
      </c>
      <c r="J23" s="818">
        <v>74.926000000000002</v>
      </c>
    </row>
    <row r="24" spans="1:10" ht="18" customHeight="1">
      <c r="A24" s="349"/>
      <c r="B24" s="248" t="s">
        <v>76</v>
      </c>
      <c r="C24" s="818">
        <v>47.305999999999997</v>
      </c>
      <c r="D24" s="1591">
        <v>17.873000000000001</v>
      </c>
      <c r="E24" s="1591">
        <v>12.336</v>
      </c>
      <c r="F24" s="1592">
        <v>17.097000000000001</v>
      </c>
      <c r="G24" s="1591">
        <v>124.589</v>
      </c>
      <c r="H24" s="1591">
        <v>10.141</v>
      </c>
      <c r="I24" s="1591">
        <v>39.615000000000002</v>
      </c>
      <c r="J24" s="818">
        <v>74.832999999999998</v>
      </c>
    </row>
    <row r="25" spans="1:10" ht="18" customHeight="1">
      <c r="A25" s="349"/>
      <c r="B25" s="248" t="s">
        <v>77</v>
      </c>
      <c r="C25" s="818">
        <v>47.295000000000002</v>
      </c>
      <c r="D25" s="1591">
        <v>17.853000000000002</v>
      </c>
      <c r="E25" s="1591">
        <v>12.319000000000001</v>
      </c>
      <c r="F25" s="1592">
        <v>17.123000000000001</v>
      </c>
      <c r="G25" s="1591">
        <v>124.04900000000001</v>
      </c>
      <c r="H25" s="1591">
        <v>10.227</v>
      </c>
      <c r="I25" s="1591">
        <v>39.71</v>
      </c>
      <c r="J25" s="818">
        <v>74.111999999999995</v>
      </c>
    </row>
    <row r="26" spans="1:10" ht="18" customHeight="1">
      <c r="A26" s="350"/>
      <c r="B26" s="250" t="s">
        <v>43</v>
      </c>
      <c r="C26" s="251">
        <v>106.3</v>
      </c>
      <c r="D26" s="251">
        <v>104.3</v>
      </c>
      <c r="E26" s="251">
        <v>102.6</v>
      </c>
      <c r="F26" s="251">
        <v>111.3</v>
      </c>
      <c r="G26" s="251">
        <v>101.1</v>
      </c>
      <c r="H26" s="251">
        <v>103.9</v>
      </c>
      <c r="I26" s="251">
        <v>103.5</v>
      </c>
      <c r="J26" s="567">
        <v>99.4</v>
      </c>
    </row>
    <row r="27" spans="1:10" ht="18" customHeight="1">
      <c r="A27" s="249"/>
      <c r="B27" s="256" t="s">
        <v>44</v>
      </c>
      <c r="C27" s="252">
        <v>100</v>
      </c>
      <c r="D27" s="252">
        <v>99.9</v>
      </c>
      <c r="E27" s="252">
        <v>99.9</v>
      </c>
      <c r="F27" s="252">
        <v>100.2</v>
      </c>
      <c r="G27" s="252">
        <v>99.6</v>
      </c>
      <c r="H27" s="252">
        <v>100.8</v>
      </c>
      <c r="I27" s="252">
        <v>100.2</v>
      </c>
      <c r="J27" s="568">
        <v>99</v>
      </c>
    </row>
    <row r="28" spans="1:10">
      <c r="A28" s="816"/>
      <c r="B28" s="816"/>
      <c r="C28" s="816"/>
      <c r="D28" s="816"/>
      <c r="E28" s="816"/>
      <c r="F28" s="816"/>
      <c r="G28" s="816"/>
      <c r="H28" s="816"/>
      <c r="I28" s="816"/>
      <c r="J28" s="816"/>
    </row>
    <row r="29" spans="1:10">
      <c r="A29" s="816"/>
      <c r="B29" s="816"/>
      <c r="C29" s="816"/>
      <c r="D29" s="816"/>
      <c r="E29" s="816"/>
      <c r="F29" s="816"/>
      <c r="G29" s="816"/>
      <c r="H29" s="816"/>
      <c r="I29" s="816"/>
      <c r="J29" s="816"/>
    </row>
  </sheetData>
  <mergeCells count="8">
    <mergeCell ref="G6:J7"/>
    <mergeCell ref="C9:J9"/>
    <mergeCell ref="A1:G1"/>
    <mergeCell ref="A2:C2"/>
    <mergeCell ref="A6:B9"/>
    <mergeCell ref="C6:F7"/>
    <mergeCell ref="A3:E3"/>
    <mergeCell ref="A4:E4"/>
  </mergeCells>
  <phoneticPr fontId="70" type="noConversion"/>
  <hyperlinks>
    <hyperlink ref="I1" location="'Spis tablic     List of tables'!A11" display="Powrót do spisu tablic"/>
    <hyperlink ref="I2" location="'Spis tablic     List of tables'!A14" display="Return to list of tables"/>
  </hyperlinks>
  <pageMargins left="0.39370078740157483" right="0.39370078740157483" top="0.19685039370078741" bottom="0.19685039370078741" header="0.31496062992125984" footer="0.31496062992125984"/>
  <pageSetup paperSize="9" scale="9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zoomScaleNormal="100" workbookViewId="0">
      <selection activeCell="F1" sqref="F1"/>
    </sheetView>
  </sheetViews>
  <sheetFormatPr defaultColWidth="9" defaultRowHeight="13.8"/>
  <cols>
    <col min="1" max="1" width="8.09765625" style="198" customWidth="1"/>
    <col min="2" max="2" width="15.59765625" style="198" customWidth="1"/>
    <col min="3" max="7" width="20.69921875" style="198" customWidth="1"/>
    <col min="8" max="16384" width="9" style="198"/>
  </cols>
  <sheetData>
    <row r="1" spans="1:7">
      <c r="A1" s="1958" t="s">
        <v>470</v>
      </c>
      <c r="B1" s="1958"/>
      <c r="C1" s="1894"/>
      <c r="D1" s="1894"/>
      <c r="F1" s="237" t="s">
        <v>31</v>
      </c>
    </row>
    <row r="2" spans="1:7">
      <c r="A2" s="1959" t="s">
        <v>404</v>
      </c>
      <c r="B2" s="1959"/>
      <c r="C2" s="1894"/>
      <c r="D2" s="817"/>
      <c r="F2" s="199" t="s">
        <v>283</v>
      </c>
    </row>
    <row r="3" spans="1:7" s="1326" customFormat="1">
      <c r="A3" s="1960" t="s">
        <v>471</v>
      </c>
      <c r="B3" s="1960"/>
      <c r="C3" s="1960"/>
      <c r="D3" s="1896"/>
    </row>
    <row r="4" spans="1:7" s="1326" customFormat="1">
      <c r="A4" s="1961" t="s">
        <v>155</v>
      </c>
      <c r="B4" s="1962"/>
      <c r="C4" s="1962"/>
      <c r="D4" s="1327"/>
    </row>
    <row r="5" spans="1:7" ht="15" customHeight="1">
      <c r="A5" s="236"/>
      <c r="B5" s="236"/>
      <c r="C5" s="1954"/>
      <c r="D5" s="1954"/>
      <c r="E5" s="1954"/>
      <c r="F5" s="1954"/>
      <c r="G5" s="1954"/>
    </row>
    <row r="6" spans="1:7" ht="8.1" customHeight="1">
      <c r="A6" s="1946" t="s">
        <v>951</v>
      </c>
      <c r="B6" s="1947"/>
      <c r="C6" s="1955" t="s">
        <v>952</v>
      </c>
      <c r="D6" s="1955" t="s">
        <v>953</v>
      </c>
      <c r="E6" s="1955" t="s">
        <v>954</v>
      </c>
      <c r="F6" s="1955" t="s">
        <v>955</v>
      </c>
      <c r="G6" s="1951" t="s">
        <v>956</v>
      </c>
    </row>
    <row r="7" spans="1:7" ht="15" customHeight="1">
      <c r="A7" s="1948"/>
      <c r="B7" s="1947"/>
      <c r="C7" s="1956"/>
      <c r="D7" s="1956"/>
      <c r="E7" s="1956"/>
      <c r="F7" s="1956"/>
      <c r="G7" s="1952"/>
    </row>
    <row r="8" spans="1:7" ht="8.1" customHeight="1">
      <c r="A8" s="1948"/>
      <c r="B8" s="1947"/>
      <c r="C8" s="1956"/>
      <c r="D8" s="1956"/>
      <c r="E8" s="1956"/>
      <c r="F8" s="1956"/>
      <c r="G8" s="1952"/>
    </row>
    <row r="9" spans="1:7" ht="144.9" customHeight="1">
      <c r="A9" s="1948"/>
      <c r="B9" s="1947"/>
      <c r="C9" s="1957"/>
      <c r="D9" s="1957"/>
      <c r="E9" s="1957"/>
      <c r="F9" s="1957"/>
      <c r="G9" s="1953"/>
    </row>
    <row r="10" spans="1:7" ht="15.9" customHeight="1">
      <c r="A10" s="1949"/>
      <c r="B10" s="1950"/>
      <c r="C10" s="1944" t="s">
        <v>793</v>
      </c>
      <c r="D10" s="1944"/>
      <c r="E10" s="1945"/>
      <c r="F10" s="1945"/>
      <c r="G10" s="1945"/>
    </row>
    <row r="11" spans="1:7" ht="18" customHeight="1">
      <c r="A11" s="351">
        <v>2017</v>
      </c>
      <c r="B11" s="248" t="s">
        <v>75</v>
      </c>
      <c r="C11" s="491">
        <v>27.276</v>
      </c>
      <c r="D11" s="491">
        <v>14.397</v>
      </c>
      <c r="E11" s="491">
        <v>26.216000000000001</v>
      </c>
      <c r="F11" s="491">
        <v>6.3220000000000001</v>
      </c>
      <c r="G11" s="819">
        <v>29.597999999999999</v>
      </c>
    </row>
    <row r="12" spans="1:7" ht="18" customHeight="1">
      <c r="A12" s="351"/>
      <c r="B12" s="248" t="s">
        <v>76</v>
      </c>
      <c r="C12" s="491">
        <v>27.312000000000001</v>
      </c>
      <c r="D12" s="491">
        <v>14.289</v>
      </c>
      <c r="E12" s="491">
        <v>26.434000000000001</v>
      </c>
      <c r="F12" s="491">
        <v>6.32</v>
      </c>
      <c r="G12" s="819">
        <v>29.577000000000002</v>
      </c>
    </row>
    <row r="13" spans="1:7" ht="18" customHeight="1">
      <c r="A13" s="351"/>
      <c r="B13" s="248" t="s">
        <v>77</v>
      </c>
      <c r="C13" s="491">
        <v>27.317</v>
      </c>
      <c r="D13" s="491">
        <v>14.196999999999999</v>
      </c>
      <c r="E13" s="491">
        <v>26.594000000000001</v>
      </c>
      <c r="F13" s="491">
        <v>6.3140000000000001</v>
      </c>
      <c r="G13" s="819">
        <v>29.446000000000002</v>
      </c>
    </row>
    <row r="14" spans="1:7" ht="18" customHeight="1">
      <c r="A14" s="351"/>
      <c r="B14" s="248" t="s">
        <v>78</v>
      </c>
      <c r="C14" s="491">
        <v>27.341999999999999</v>
      </c>
      <c r="D14" s="491">
        <v>14.032</v>
      </c>
      <c r="E14" s="491">
        <v>26.838999999999999</v>
      </c>
      <c r="F14" s="491">
        <v>6.3460000000000001</v>
      </c>
      <c r="G14" s="819">
        <v>29.283999999999999</v>
      </c>
    </row>
    <row r="15" spans="1:7" ht="18" customHeight="1">
      <c r="A15" s="351"/>
      <c r="B15" s="248" t="s">
        <v>79</v>
      </c>
      <c r="C15" s="491">
        <v>27.599</v>
      </c>
      <c r="D15" s="491">
        <v>14.121</v>
      </c>
      <c r="E15" s="491">
        <v>26.977</v>
      </c>
      <c r="F15" s="491">
        <v>6.35</v>
      </c>
      <c r="G15" s="819">
        <v>29.414999999999999</v>
      </c>
    </row>
    <row r="16" spans="1:7" ht="18" customHeight="1">
      <c r="A16" s="351"/>
      <c r="B16" s="248" t="s">
        <v>80</v>
      </c>
      <c r="C16" s="491">
        <v>27.782</v>
      </c>
      <c r="D16" s="491">
        <v>14.077999999999999</v>
      </c>
      <c r="E16" s="491">
        <v>27.013000000000002</v>
      </c>
      <c r="F16" s="491">
        <v>6.335</v>
      </c>
      <c r="G16" s="819">
        <v>28.388000000000002</v>
      </c>
    </row>
    <row r="17" spans="1:7" ht="9.75" customHeight="1">
      <c r="A17" s="351"/>
      <c r="B17" s="248"/>
      <c r="C17" s="491"/>
      <c r="D17" s="491"/>
      <c r="E17" s="491"/>
      <c r="F17" s="491"/>
      <c r="G17" s="819"/>
    </row>
    <row r="18" spans="1:7" ht="18" customHeight="1">
      <c r="A18" s="351">
        <v>2018</v>
      </c>
      <c r="B18" s="248" t="s">
        <v>81</v>
      </c>
      <c r="C18" s="491">
        <v>29.245999999999999</v>
      </c>
      <c r="D18" s="491">
        <v>14.972</v>
      </c>
      <c r="E18" s="491">
        <v>27.73</v>
      </c>
      <c r="F18" s="491">
        <v>6.3970000000000002</v>
      </c>
      <c r="G18" s="819">
        <v>29.157</v>
      </c>
    </row>
    <row r="19" spans="1:7" ht="18" customHeight="1">
      <c r="A19" s="351"/>
      <c r="B19" s="248" t="s">
        <v>82</v>
      </c>
      <c r="C19" s="491">
        <v>29.379000000000001</v>
      </c>
      <c r="D19" s="491">
        <v>15.009</v>
      </c>
      <c r="E19" s="491">
        <v>27.748999999999999</v>
      </c>
      <c r="F19" s="491">
        <v>6.41</v>
      </c>
      <c r="G19" s="819">
        <v>29.324000000000002</v>
      </c>
    </row>
    <row r="20" spans="1:7" ht="18" customHeight="1">
      <c r="A20" s="351"/>
      <c r="B20" s="248" t="s">
        <v>71</v>
      </c>
      <c r="C20" s="491">
        <v>29.305</v>
      </c>
      <c r="D20" s="491">
        <v>15.023</v>
      </c>
      <c r="E20" s="491">
        <v>28.068999999999999</v>
      </c>
      <c r="F20" s="491">
        <v>6.3929999999999998</v>
      </c>
      <c r="G20" s="819">
        <v>29.533999999999999</v>
      </c>
    </row>
    <row r="21" spans="1:7" ht="18" customHeight="1">
      <c r="A21" s="351"/>
      <c r="B21" s="248" t="s">
        <v>72</v>
      </c>
      <c r="C21" s="491">
        <v>29.247</v>
      </c>
      <c r="D21" s="491">
        <v>15.1</v>
      </c>
      <c r="E21" s="491">
        <v>27.751000000000001</v>
      </c>
      <c r="F21" s="491">
        <v>6.4039999999999999</v>
      </c>
      <c r="G21" s="819">
        <v>29.652999999999999</v>
      </c>
    </row>
    <row r="22" spans="1:7" ht="18" customHeight="1">
      <c r="A22" s="351"/>
      <c r="B22" s="248" t="s">
        <v>73</v>
      </c>
      <c r="C22" s="491">
        <v>29.344000000000001</v>
      </c>
      <c r="D22" s="491">
        <v>15.132</v>
      </c>
      <c r="E22" s="491">
        <v>27.829000000000001</v>
      </c>
      <c r="F22" s="491">
        <v>6.3159999999999998</v>
      </c>
      <c r="G22" s="819">
        <v>29.481999999999999</v>
      </c>
    </row>
    <row r="23" spans="1:7" ht="18" customHeight="1">
      <c r="A23" s="351"/>
      <c r="B23" s="248" t="s">
        <v>74</v>
      </c>
      <c r="C23" s="491">
        <v>29.667999999999999</v>
      </c>
      <c r="D23" s="491">
        <v>15.148999999999999</v>
      </c>
      <c r="E23" s="491">
        <v>27.943000000000001</v>
      </c>
      <c r="F23" s="491">
        <v>6.3460000000000001</v>
      </c>
      <c r="G23" s="819">
        <v>29.652000000000001</v>
      </c>
    </row>
    <row r="24" spans="1:7" ht="18" customHeight="1">
      <c r="A24" s="351"/>
      <c r="B24" s="248" t="s">
        <v>75</v>
      </c>
      <c r="C24" s="1591">
        <v>29.715</v>
      </c>
      <c r="D24" s="1591">
        <v>15.289</v>
      </c>
      <c r="E24" s="1591">
        <v>28.100999999999999</v>
      </c>
      <c r="F24" s="1591">
        <v>6.3159999999999998</v>
      </c>
      <c r="G24" s="1592">
        <v>29.885000000000002</v>
      </c>
    </row>
    <row r="25" spans="1:7" ht="18" customHeight="1">
      <c r="A25" s="351"/>
      <c r="B25" s="248" t="s">
        <v>76</v>
      </c>
      <c r="C25" s="1591">
        <v>29.916</v>
      </c>
      <c r="D25" s="1591">
        <v>15.236000000000001</v>
      </c>
      <c r="E25" s="1591">
        <v>28.195</v>
      </c>
      <c r="F25" s="1591">
        <v>6.2939999999999996</v>
      </c>
      <c r="G25" s="1592">
        <v>29.548999999999999</v>
      </c>
    </row>
    <row r="26" spans="1:7" ht="18" customHeight="1">
      <c r="A26" s="351"/>
      <c r="B26" s="248" t="s">
        <v>77</v>
      </c>
      <c r="C26" s="1591">
        <v>29.792000000000002</v>
      </c>
      <c r="D26" s="1591">
        <v>15.172000000000001</v>
      </c>
      <c r="E26" s="1591">
        <v>28.256</v>
      </c>
      <c r="F26" s="1591">
        <v>6.319</v>
      </c>
      <c r="G26" s="1592">
        <v>29.459</v>
      </c>
    </row>
    <row r="27" spans="1:7" ht="18" customHeight="1">
      <c r="A27" s="352"/>
      <c r="B27" s="201" t="s">
        <v>43</v>
      </c>
      <c r="C27" s="536">
        <v>109.1</v>
      </c>
      <c r="D27" s="536">
        <v>106.9</v>
      </c>
      <c r="E27" s="536">
        <v>106.2</v>
      </c>
      <c r="F27" s="536">
        <v>100.1</v>
      </c>
      <c r="G27" s="575">
        <v>100</v>
      </c>
    </row>
    <row r="28" spans="1:7" ht="18" customHeight="1">
      <c r="A28" s="200"/>
      <c r="B28" s="255" t="s">
        <v>44</v>
      </c>
      <c r="C28" s="243">
        <v>99.6</v>
      </c>
      <c r="D28" s="243">
        <v>99.6</v>
      </c>
      <c r="E28" s="243">
        <v>100.2</v>
      </c>
      <c r="F28" s="243">
        <v>100.4</v>
      </c>
      <c r="G28" s="576">
        <v>99.7</v>
      </c>
    </row>
  </sheetData>
  <mergeCells count="12">
    <mergeCell ref="A1:D1"/>
    <mergeCell ref="A2:C2"/>
    <mergeCell ref="A3:D3"/>
    <mergeCell ref="A4:C4"/>
    <mergeCell ref="F6:F9"/>
    <mergeCell ref="C10:G10"/>
    <mergeCell ref="A6:B10"/>
    <mergeCell ref="G6:G9"/>
    <mergeCell ref="C5:G5"/>
    <mergeCell ref="C6:C9"/>
    <mergeCell ref="D6:D9"/>
    <mergeCell ref="E6:E9"/>
  </mergeCells>
  <phoneticPr fontId="70" type="noConversion"/>
  <hyperlinks>
    <hyperlink ref="F1" location="'Spis tablic     List of tables'!A12" display="Powrót do spisu tablic"/>
    <hyperlink ref="F2" location="'Spis tablic     List of tables'!A15" display="Return to list of tables"/>
  </hyperlinks>
  <pageMargins left="0.39370078740157483" right="0.39370078740157483" top="0.19685039370078741" bottom="0.19685039370078741" header="0.31496062992125984" footer="0.31496062992125984"/>
  <pageSetup paperSize="9" scale="9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43"/>
  <sheetViews>
    <sheetView showGridLines="0" zoomScaleNormal="100" workbookViewId="0">
      <selection activeCell="H1" sqref="H1"/>
    </sheetView>
  </sheetViews>
  <sheetFormatPr defaultColWidth="9" defaultRowHeight="13.2"/>
  <cols>
    <col min="1" max="1" width="8.09765625" style="21" customWidth="1"/>
    <col min="2" max="2" width="12.3984375" style="21" customWidth="1"/>
    <col min="3" max="4" width="15.69921875" style="21" customWidth="1"/>
    <col min="5" max="5" width="15.69921875" style="1170" customWidth="1"/>
    <col min="6" max="9" width="15.69921875" style="21" customWidth="1"/>
    <col min="10" max="48" width="8.8984375" style="21" customWidth="1"/>
    <col min="49" max="16384" width="9" style="21"/>
  </cols>
  <sheetData>
    <row r="1" spans="1:56" ht="12.75" customHeight="1">
      <c r="A1" s="1965" t="s">
        <v>308</v>
      </c>
      <c r="B1" s="1965"/>
      <c r="C1" s="1965"/>
      <c r="D1" s="1965"/>
      <c r="E1" s="1965"/>
      <c r="F1" s="1965"/>
      <c r="G1" s="537"/>
      <c r="H1" s="97" t="s">
        <v>31</v>
      </c>
      <c r="AE1" s="31"/>
    </row>
    <row r="2" spans="1:56" s="1309" customFormat="1" ht="12.75" customHeight="1">
      <c r="A2" s="1966" t="s">
        <v>156</v>
      </c>
      <c r="B2" s="1966"/>
      <c r="C2" s="1966"/>
      <c r="D2" s="1966"/>
      <c r="E2" s="1966"/>
      <c r="F2" s="1966"/>
      <c r="G2" s="1483"/>
      <c r="H2" s="1486" t="s">
        <v>283</v>
      </c>
      <c r="X2" s="1328"/>
      <c r="Y2" s="1328"/>
      <c r="Z2" s="1328"/>
      <c r="AA2" s="1328"/>
      <c r="AB2" s="1328"/>
      <c r="AC2" s="1328"/>
      <c r="AD2" s="1328"/>
      <c r="AE2" s="1328"/>
      <c r="AF2" s="1328"/>
      <c r="AG2" s="1328"/>
      <c r="AH2" s="1328"/>
      <c r="AI2" s="1328"/>
      <c r="AJ2" s="1328"/>
      <c r="AK2" s="1328"/>
      <c r="AL2" s="1328"/>
      <c r="AM2" s="1328"/>
      <c r="AN2" s="1328"/>
      <c r="AO2" s="1328"/>
      <c r="AP2" s="1328"/>
      <c r="AQ2" s="1328"/>
      <c r="AR2" s="1328"/>
      <c r="AS2" s="1328"/>
      <c r="AT2" s="1328"/>
      <c r="AU2" s="1328"/>
      <c r="AV2" s="1328"/>
      <c r="AW2" s="1328"/>
      <c r="AX2" s="1328"/>
      <c r="AY2" s="1328"/>
      <c r="AZ2" s="1328"/>
      <c r="BA2" s="1328"/>
      <c r="BB2" s="1328"/>
      <c r="BC2" s="1328"/>
      <c r="BD2" s="1328"/>
    </row>
    <row r="3" spans="1:56" s="4" customFormat="1" ht="12.75" customHeight="1">
      <c r="A3" s="1903" t="s">
        <v>957</v>
      </c>
      <c r="B3" s="1904"/>
      <c r="C3" s="1916" t="s">
        <v>918</v>
      </c>
      <c r="D3" s="421"/>
      <c r="E3" s="1169"/>
      <c r="F3" s="175"/>
      <c r="G3" s="175"/>
      <c r="H3" s="175"/>
      <c r="I3" s="175"/>
      <c r="J3" s="99"/>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row>
    <row r="4" spans="1:56" ht="14.1" customHeight="1">
      <c r="A4" s="1905"/>
      <c r="B4" s="1906"/>
      <c r="C4" s="1968"/>
      <c r="D4" s="1915" t="s">
        <v>958</v>
      </c>
      <c r="E4" s="1899"/>
      <c r="F4" s="1899"/>
      <c r="G4" s="1899"/>
      <c r="H4" s="1967"/>
      <c r="I4" s="1978" t="s">
        <v>962</v>
      </c>
    </row>
    <row r="5" spans="1:56" ht="94.95" customHeight="1">
      <c r="A5" s="1905"/>
      <c r="B5" s="1906"/>
      <c r="C5" s="1968"/>
      <c r="D5" s="1916" t="s">
        <v>919</v>
      </c>
      <c r="E5" s="1971" t="s">
        <v>920</v>
      </c>
      <c r="F5" s="1973" t="s">
        <v>959</v>
      </c>
      <c r="G5" s="1975" t="s">
        <v>960</v>
      </c>
      <c r="H5" s="1977" t="s">
        <v>961</v>
      </c>
      <c r="I5" s="1979"/>
    </row>
    <row r="6" spans="1:56" ht="12" customHeight="1">
      <c r="A6" s="1905"/>
      <c r="B6" s="1906"/>
      <c r="C6" s="1969"/>
      <c r="D6" s="1970"/>
      <c r="E6" s="1972"/>
      <c r="F6" s="1974"/>
      <c r="G6" s="1976"/>
      <c r="H6" s="1976"/>
      <c r="I6" s="1970"/>
    </row>
    <row r="7" spans="1:56" ht="13.95" customHeight="1">
      <c r="A7" s="1907"/>
      <c r="B7" s="1908"/>
      <c r="C7" s="1914" t="s">
        <v>819</v>
      </c>
      <c r="D7" s="1915"/>
      <c r="E7" s="1915"/>
      <c r="F7" s="1915"/>
      <c r="G7" s="1915"/>
      <c r="H7" s="1915"/>
      <c r="I7" s="1915"/>
    </row>
    <row r="8" spans="1:56" ht="12" customHeight="1">
      <c r="A8" s="353">
        <v>2016</v>
      </c>
      <c r="B8" s="174" t="s">
        <v>53</v>
      </c>
      <c r="C8" s="206">
        <v>460.4</v>
      </c>
      <c r="D8" s="206">
        <v>184.8</v>
      </c>
      <c r="E8" s="209">
        <v>2.9</v>
      </c>
      <c r="F8" s="206">
        <v>162.4</v>
      </c>
      <c r="G8" s="206">
        <v>9.9</v>
      </c>
      <c r="H8" s="206">
        <v>9.6</v>
      </c>
      <c r="I8" s="207">
        <v>37.6</v>
      </c>
    </row>
    <row r="9" spans="1:56" ht="12" customHeight="1">
      <c r="A9" s="353">
        <v>2017</v>
      </c>
      <c r="B9" s="174" t="s">
        <v>53</v>
      </c>
      <c r="C9" s="206">
        <v>483.64699999999999</v>
      </c>
      <c r="D9" s="206">
        <v>193.24299999999999</v>
      </c>
      <c r="E9" s="209">
        <v>2.7509999999999999</v>
      </c>
      <c r="F9" s="206">
        <v>171.39099999999999</v>
      </c>
      <c r="G9" s="206">
        <v>9.3019999999999996</v>
      </c>
      <c r="H9" s="206">
        <v>9.7989999999999995</v>
      </c>
      <c r="I9" s="207">
        <v>38.149000000000001</v>
      </c>
    </row>
    <row r="10" spans="1:56" ht="12" customHeight="1">
      <c r="A10" s="353"/>
      <c r="B10" s="159" t="s">
        <v>43</v>
      </c>
      <c r="C10" s="148">
        <v>105.1</v>
      </c>
      <c r="D10" s="148">
        <v>104.6</v>
      </c>
      <c r="E10" s="210">
        <v>96.1</v>
      </c>
      <c r="F10" s="148">
        <v>105.5</v>
      </c>
      <c r="G10" s="148">
        <v>93.8</v>
      </c>
      <c r="H10" s="148">
        <v>101.8</v>
      </c>
      <c r="I10" s="149">
        <v>101.5</v>
      </c>
    </row>
    <row r="11" spans="1:56" s="33" customFormat="1" ht="12" customHeight="1">
      <c r="A11" s="353">
        <v>2017</v>
      </c>
      <c r="B11" s="822" t="s">
        <v>618</v>
      </c>
      <c r="C11" s="142">
        <v>482.23599999999999</v>
      </c>
      <c r="D11" s="142">
        <v>192.38</v>
      </c>
      <c r="E11" s="595">
        <v>2.778</v>
      </c>
      <c r="F11" s="142">
        <v>170.43199999999999</v>
      </c>
      <c r="G11" s="142">
        <v>9.4060000000000006</v>
      </c>
      <c r="H11" s="142">
        <v>9.7639999999999993</v>
      </c>
      <c r="I11" s="823">
        <v>37.860999999999997</v>
      </c>
    </row>
    <row r="12" spans="1:56" s="33" customFormat="1" ht="12" customHeight="1">
      <c r="A12" s="356"/>
      <c r="B12" s="822" t="s">
        <v>619</v>
      </c>
      <c r="C12" s="142">
        <v>482.52699999999999</v>
      </c>
      <c r="D12" s="142">
        <v>192.65799999999999</v>
      </c>
      <c r="E12" s="595">
        <v>2.778</v>
      </c>
      <c r="F12" s="142">
        <v>170.714</v>
      </c>
      <c r="G12" s="142">
        <v>9.3840000000000003</v>
      </c>
      <c r="H12" s="142">
        <v>9.782</v>
      </c>
      <c r="I12" s="823">
        <v>37.767000000000003</v>
      </c>
    </row>
    <row r="13" spans="1:56" ht="12" customHeight="1">
      <c r="A13" s="353"/>
      <c r="B13" s="821" t="s">
        <v>620</v>
      </c>
      <c r="C13" s="142">
        <v>482.66399999999999</v>
      </c>
      <c r="D13" s="142">
        <v>192.834</v>
      </c>
      <c r="E13" s="595">
        <v>2.7730000000000001</v>
      </c>
      <c r="F13" s="142">
        <v>170.91800000000001</v>
      </c>
      <c r="G13" s="142">
        <v>9.36</v>
      </c>
      <c r="H13" s="142">
        <v>9.7829999999999995</v>
      </c>
      <c r="I13" s="823">
        <v>37.856999999999999</v>
      </c>
      <c r="J13" s="33"/>
      <c r="P13" s="33"/>
    </row>
    <row r="14" spans="1:56" ht="12" customHeight="1">
      <c r="A14" s="353"/>
      <c r="B14" s="821" t="s">
        <v>621</v>
      </c>
      <c r="C14" s="142">
        <v>483.01600000000002</v>
      </c>
      <c r="D14" s="142">
        <v>193.071</v>
      </c>
      <c r="E14" s="595">
        <v>2.7629999999999999</v>
      </c>
      <c r="F14" s="142">
        <v>171.185</v>
      </c>
      <c r="G14" s="142">
        <v>9.34</v>
      </c>
      <c r="H14" s="142">
        <v>9.7829999999999995</v>
      </c>
      <c r="I14" s="823">
        <v>37.893999999999998</v>
      </c>
      <c r="J14" s="33"/>
      <c r="P14" s="33"/>
    </row>
    <row r="15" spans="1:56" ht="12" customHeight="1">
      <c r="A15" s="353"/>
      <c r="B15" s="821" t="s">
        <v>622</v>
      </c>
      <c r="C15" s="142">
        <v>483.13099999999997</v>
      </c>
      <c r="D15" s="142">
        <v>193.10300000000001</v>
      </c>
      <c r="E15" s="595">
        <v>2.7530000000000001</v>
      </c>
      <c r="F15" s="142">
        <v>171.227</v>
      </c>
      <c r="G15" s="142">
        <v>9.3179999999999996</v>
      </c>
      <c r="H15" s="142">
        <v>9.8049999999999997</v>
      </c>
      <c r="I15" s="823">
        <v>37.975000000000001</v>
      </c>
      <c r="J15" s="33"/>
      <c r="P15" s="33"/>
    </row>
    <row r="16" spans="1:56" ht="12" customHeight="1">
      <c r="A16" s="353"/>
      <c r="B16" s="821" t="s">
        <v>53</v>
      </c>
      <c r="C16" s="142">
        <v>483.64699999999999</v>
      </c>
      <c r="D16" s="142">
        <v>193.24299999999999</v>
      </c>
      <c r="E16" s="595">
        <v>2.7509999999999999</v>
      </c>
      <c r="F16" s="142">
        <v>171.39099999999999</v>
      </c>
      <c r="G16" s="142">
        <v>9.3019999999999996</v>
      </c>
      <c r="H16" s="142">
        <v>9.7989999999999995</v>
      </c>
      <c r="I16" s="823">
        <v>38.149000000000001</v>
      </c>
      <c r="J16" s="33"/>
      <c r="P16" s="33"/>
    </row>
    <row r="17" spans="1:19" ht="12" customHeight="1">
      <c r="A17" s="353">
        <v>2018</v>
      </c>
      <c r="B17" s="174" t="s">
        <v>614</v>
      </c>
      <c r="C17" s="206">
        <v>498.04399999999998</v>
      </c>
      <c r="D17" s="206">
        <v>196.26</v>
      </c>
      <c r="E17" s="209">
        <v>2.5089999999999999</v>
      </c>
      <c r="F17" s="206">
        <v>173.55</v>
      </c>
      <c r="G17" s="206">
        <v>10.057</v>
      </c>
      <c r="H17" s="206">
        <v>10.144</v>
      </c>
      <c r="I17" s="207">
        <v>40.610999999999997</v>
      </c>
      <c r="P17" s="33"/>
    </row>
    <row r="18" spans="1:19" ht="12" customHeight="1">
      <c r="A18" s="353"/>
      <c r="B18" s="174" t="s">
        <v>615</v>
      </c>
      <c r="C18" s="206">
        <v>497.964</v>
      </c>
      <c r="D18" s="206">
        <v>196.35900000000001</v>
      </c>
      <c r="E18" s="209">
        <v>2.5049999999999999</v>
      </c>
      <c r="F18" s="206">
        <v>173.7</v>
      </c>
      <c r="G18" s="206">
        <v>10.023</v>
      </c>
      <c r="H18" s="206">
        <v>10.131</v>
      </c>
      <c r="I18" s="207">
        <v>40.593000000000004</v>
      </c>
    </row>
    <row r="19" spans="1:19" ht="12" customHeight="1">
      <c r="A19" s="353"/>
      <c r="B19" s="174" t="s">
        <v>616</v>
      </c>
      <c r="C19" s="206">
        <v>498.529</v>
      </c>
      <c r="D19" s="206">
        <v>196.80600000000001</v>
      </c>
      <c r="E19" s="209">
        <v>2.5089999999999999</v>
      </c>
      <c r="F19" s="206">
        <v>174.203</v>
      </c>
      <c r="G19" s="206">
        <v>9.9580000000000002</v>
      </c>
      <c r="H19" s="206">
        <v>10.135999999999999</v>
      </c>
      <c r="I19" s="207">
        <v>40.487000000000002</v>
      </c>
    </row>
    <row r="20" spans="1:19" ht="12" customHeight="1">
      <c r="A20" s="353"/>
      <c r="B20" s="174" t="s">
        <v>617</v>
      </c>
      <c r="C20" s="206">
        <v>498.21100000000001</v>
      </c>
      <c r="D20" s="206">
        <v>196.96700000000001</v>
      </c>
      <c r="E20" s="209">
        <v>2.5139999999999998</v>
      </c>
      <c r="F20" s="206">
        <v>174.39599999999999</v>
      </c>
      <c r="G20" s="206">
        <v>9.9459999999999997</v>
      </c>
      <c r="H20" s="206">
        <v>10.111000000000001</v>
      </c>
      <c r="I20" s="207">
        <v>40.447000000000003</v>
      </c>
    </row>
    <row r="21" spans="1:19" ht="12" customHeight="1">
      <c r="A21" s="353"/>
      <c r="B21" s="174" t="s">
        <v>613</v>
      </c>
      <c r="C21" s="206">
        <v>499.255</v>
      </c>
      <c r="D21" s="206">
        <v>197.61600000000001</v>
      </c>
      <c r="E21" s="209">
        <v>2.52</v>
      </c>
      <c r="F21" s="206">
        <v>174.93</v>
      </c>
      <c r="G21" s="206">
        <v>9.9440000000000008</v>
      </c>
      <c r="H21" s="206">
        <v>10.222</v>
      </c>
      <c r="I21" s="207">
        <v>40.491</v>
      </c>
    </row>
    <row r="22" spans="1:19" s="1567" customFormat="1" ht="12" customHeight="1">
      <c r="A22" s="353"/>
      <c r="B22" s="1593" t="s">
        <v>618</v>
      </c>
      <c r="C22" s="1586">
        <v>499.63499999999999</v>
      </c>
      <c r="D22" s="1586">
        <v>197.703</v>
      </c>
      <c r="E22" s="209">
        <v>2.5310000000000001</v>
      </c>
      <c r="F22" s="1586">
        <v>175.024</v>
      </c>
      <c r="G22" s="1586">
        <v>9.9369999999999994</v>
      </c>
      <c r="H22" s="1586">
        <v>10.211</v>
      </c>
      <c r="I22" s="1594">
        <v>40.603000000000002</v>
      </c>
    </row>
    <row r="23" spans="1:19" s="1567" customFormat="1" ht="12" customHeight="1">
      <c r="A23" s="353"/>
      <c r="B23" s="1593" t="s">
        <v>619</v>
      </c>
      <c r="C23" s="1586">
        <v>500</v>
      </c>
      <c r="D23" s="1586">
        <v>197.82400000000001</v>
      </c>
      <c r="E23" s="209">
        <v>2.5350000000000001</v>
      </c>
      <c r="F23" s="1586">
        <v>175.16300000000001</v>
      </c>
      <c r="G23" s="1586">
        <v>9.9339999999999993</v>
      </c>
      <c r="H23" s="1586">
        <v>10.192</v>
      </c>
      <c r="I23" s="1594">
        <v>40.801000000000002</v>
      </c>
    </row>
    <row r="24" spans="1:19" s="1567" customFormat="1" ht="12" customHeight="1">
      <c r="A24" s="353"/>
      <c r="B24" s="1593" t="s">
        <v>620</v>
      </c>
      <c r="C24" s="1586">
        <v>500.22800000000001</v>
      </c>
      <c r="D24" s="1586">
        <v>197.87200000000001</v>
      </c>
      <c r="E24" s="209">
        <v>2.5369999999999999</v>
      </c>
      <c r="F24" s="1586">
        <v>175.25</v>
      </c>
      <c r="G24" s="1586">
        <v>9.9260000000000002</v>
      </c>
      <c r="H24" s="1586">
        <v>10.159000000000001</v>
      </c>
      <c r="I24" s="1594">
        <v>40.841000000000001</v>
      </c>
    </row>
    <row r="25" spans="1:19" s="1473" customFormat="1" ht="12" customHeight="1">
      <c r="A25" s="1471"/>
      <c r="B25" s="159" t="s">
        <v>43</v>
      </c>
      <c r="C25" s="146">
        <v>103.6</v>
      </c>
      <c r="D25" s="146">
        <v>102.6</v>
      </c>
      <c r="E25" s="1472">
        <v>91.5</v>
      </c>
      <c r="F25" s="146">
        <v>102.5</v>
      </c>
      <c r="G25" s="146">
        <v>106</v>
      </c>
      <c r="H25" s="146">
        <v>103.8</v>
      </c>
      <c r="I25" s="147">
        <v>107.9</v>
      </c>
    </row>
    <row r="26" spans="1:19" s="33" customFormat="1" ht="12" customHeight="1">
      <c r="A26" s="353">
        <v>2017</v>
      </c>
      <c r="B26" s="825" t="s">
        <v>75</v>
      </c>
      <c r="C26" s="142">
        <v>486.154</v>
      </c>
      <c r="D26" s="142">
        <v>194.80500000000001</v>
      </c>
      <c r="E26" s="142">
        <v>2.7360000000000002</v>
      </c>
      <c r="F26" s="142">
        <v>172.99799999999999</v>
      </c>
      <c r="G26" s="142">
        <v>9.2360000000000007</v>
      </c>
      <c r="H26" s="142">
        <v>9.8350000000000009</v>
      </c>
      <c r="I26" s="292">
        <v>38.192</v>
      </c>
      <c r="P26" s="21"/>
      <c r="R26" s="1462"/>
      <c r="S26" s="1462"/>
    </row>
    <row r="27" spans="1:19" s="33" customFormat="1" ht="12" customHeight="1">
      <c r="A27" s="356"/>
      <c r="B27" s="825" t="s">
        <v>76</v>
      </c>
      <c r="C27" s="142">
        <v>486.11799999999999</v>
      </c>
      <c r="D27" s="142">
        <v>194.67500000000001</v>
      </c>
      <c r="E27" s="142">
        <v>2.7</v>
      </c>
      <c r="F27" s="142">
        <v>172.9</v>
      </c>
      <c r="G27" s="142">
        <v>9.2289999999999992</v>
      </c>
      <c r="H27" s="142">
        <v>9.8460000000000001</v>
      </c>
      <c r="I27" s="292">
        <v>38.171999999999997</v>
      </c>
      <c r="P27" s="21"/>
      <c r="R27" s="1462"/>
      <c r="S27" s="1462"/>
    </row>
    <row r="28" spans="1:19" ht="12" customHeight="1">
      <c r="A28" s="353"/>
      <c r="B28" s="824" t="s">
        <v>77</v>
      </c>
      <c r="C28" s="206">
        <v>485.72</v>
      </c>
      <c r="D28" s="206">
        <v>194.541</v>
      </c>
      <c r="E28" s="206">
        <v>2.673</v>
      </c>
      <c r="F28" s="206">
        <v>172.84800000000001</v>
      </c>
      <c r="G28" s="206">
        <v>9.1790000000000003</v>
      </c>
      <c r="H28" s="206">
        <v>9.8409999999999993</v>
      </c>
      <c r="I28" s="535">
        <v>38.057000000000002</v>
      </c>
    </row>
    <row r="29" spans="1:19" ht="12" customHeight="1">
      <c r="A29" s="353"/>
      <c r="B29" s="824" t="s">
        <v>78</v>
      </c>
      <c r="C29" s="206">
        <v>485.41500000000002</v>
      </c>
      <c r="D29" s="206">
        <v>194.10300000000001</v>
      </c>
      <c r="E29" s="206">
        <v>2.6320000000000001</v>
      </c>
      <c r="F29" s="206">
        <v>172.499</v>
      </c>
      <c r="G29" s="206">
        <v>9.1430000000000007</v>
      </c>
      <c r="H29" s="206">
        <v>9.8290000000000006</v>
      </c>
      <c r="I29" s="535">
        <v>38.082999999999998</v>
      </c>
    </row>
    <row r="30" spans="1:19" ht="12" customHeight="1">
      <c r="A30" s="353"/>
      <c r="B30" s="824" t="s">
        <v>79</v>
      </c>
      <c r="C30" s="206">
        <v>485.26499999999999</v>
      </c>
      <c r="D30" s="206">
        <v>193.10900000000001</v>
      </c>
      <c r="E30" s="206">
        <v>2.5990000000000002</v>
      </c>
      <c r="F30" s="206">
        <v>171.57499999999999</v>
      </c>
      <c r="G30" s="206">
        <v>9.1259999999999994</v>
      </c>
      <c r="H30" s="206">
        <v>9.8089999999999993</v>
      </c>
      <c r="I30" s="535">
        <v>38.195</v>
      </c>
    </row>
    <row r="31" spans="1:19" ht="12" customHeight="1">
      <c r="A31" s="353"/>
      <c r="B31" s="824" t="s">
        <v>80</v>
      </c>
      <c r="C31" s="206">
        <v>485.827</v>
      </c>
      <c r="D31" s="206">
        <v>193.49799999999999</v>
      </c>
      <c r="E31" s="206">
        <v>2.5289999999999999</v>
      </c>
      <c r="F31" s="206">
        <v>172.078</v>
      </c>
      <c r="G31" s="206">
        <v>9.1310000000000002</v>
      </c>
      <c r="H31" s="206">
        <v>9.76</v>
      </c>
      <c r="I31" s="535">
        <v>38.280999999999999</v>
      </c>
    </row>
    <row r="32" spans="1:19" ht="12" customHeight="1">
      <c r="A32" s="353">
        <v>2018</v>
      </c>
      <c r="B32" s="824" t="s">
        <v>81</v>
      </c>
      <c r="C32" s="206">
        <v>498.90699999999998</v>
      </c>
      <c r="D32" s="206">
        <v>196.83799999999999</v>
      </c>
      <c r="E32" s="206">
        <v>2.5129999999999999</v>
      </c>
      <c r="F32" s="206">
        <v>174.07499999999999</v>
      </c>
      <c r="G32" s="206">
        <v>10.164999999999999</v>
      </c>
      <c r="H32" s="206">
        <v>10.085000000000001</v>
      </c>
      <c r="I32" s="535">
        <v>40.701000000000001</v>
      </c>
    </row>
    <row r="33" spans="1:9" ht="12" customHeight="1">
      <c r="A33" s="353"/>
      <c r="B33" s="824" t="s">
        <v>82</v>
      </c>
      <c r="C33" s="206">
        <v>498.55200000000002</v>
      </c>
      <c r="D33" s="206">
        <v>196.71199999999999</v>
      </c>
      <c r="E33" s="206">
        <v>2.5009999999999999</v>
      </c>
      <c r="F33" s="206">
        <v>174.13900000000001</v>
      </c>
      <c r="G33" s="206">
        <v>9.9480000000000004</v>
      </c>
      <c r="H33" s="206">
        <v>10.124000000000001</v>
      </c>
      <c r="I33" s="535">
        <v>40.750999999999998</v>
      </c>
    </row>
    <row r="34" spans="1:9" ht="12" customHeight="1">
      <c r="A34" s="353"/>
      <c r="B34" s="824" t="s">
        <v>71</v>
      </c>
      <c r="C34" s="206">
        <v>499.495</v>
      </c>
      <c r="D34" s="206">
        <v>197.208</v>
      </c>
      <c r="E34" s="206">
        <v>2.508</v>
      </c>
      <c r="F34" s="206">
        <v>174.62</v>
      </c>
      <c r="G34" s="206">
        <v>9.9589999999999996</v>
      </c>
      <c r="H34" s="206">
        <v>10.121</v>
      </c>
      <c r="I34" s="535">
        <v>40.798000000000002</v>
      </c>
    </row>
    <row r="35" spans="1:9" ht="12" customHeight="1">
      <c r="A35" s="353"/>
      <c r="B35" s="824" t="s">
        <v>72</v>
      </c>
      <c r="C35" s="206">
        <v>500.18900000000002</v>
      </c>
      <c r="D35" s="206">
        <v>198.244</v>
      </c>
      <c r="E35" s="206">
        <v>2.5289999999999999</v>
      </c>
      <c r="F35" s="206">
        <v>175.62899999999999</v>
      </c>
      <c r="G35" s="206">
        <v>9.9610000000000003</v>
      </c>
      <c r="H35" s="206">
        <v>10.125</v>
      </c>
      <c r="I35" s="535">
        <v>40.837000000000003</v>
      </c>
    </row>
    <row r="36" spans="1:9" ht="12" customHeight="1">
      <c r="A36" s="353"/>
      <c r="B36" s="824" t="s">
        <v>73</v>
      </c>
      <c r="C36" s="206">
        <v>500.43</v>
      </c>
      <c r="D36" s="206">
        <v>198.36099999999999</v>
      </c>
      <c r="E36" s="206">
        <v>2.5289999999999999</v>
      </c>
      <c r="F36" s="206">
        <v>175.78899999999999</v>
      </c>
      <c r="G36" s="206">
        <v>9.9090000000000007</v>
      </c>
      <c r="H36" s="206">
        <v>10.134</v>
      </c>
      <c r="I36" s="535">
        <v>40.896000000000001</v>
      </c>
    </row>
    <row r="37" spans="1:9" ht="12" customHeight="1">
      <c r="A37" s="353"/>
      <c r="B37" s="824" t="s">
        <v>74</v>
      </c>
      <c r="C37" s="206">
        <v>501.76600000000002</v>
      </c>
      <c r="D37" s="206">
        <v>198.90899999999999</v>
      </c>
      <c r="E37" s="206">
        <v>2.5489999999999999</v>
      </c>
      <c r="F37" s="206">
        <v>176.173</v>
      </c>
      <c r="G37" s="206">
        <v>9.9410000000000007</v>
      </c>
      <c r="H37" s="206">
        <v>10.246</v>
      </c>
      <c r="I37" s="535">
        <v>40.933999999999997</v>
      </c>
    </row>
    <row r="38" spans="1:9" s="1567" customFormat="1" ht="12" customHeight="1">
      <c r="A38" s="353"/>
      <c r="B38" s="824" t="s">
        <v>75</v>
      </c>
      <c r="C38" s="1586">
        <v>502.78899999999999</v>
      </c>
      <c r="D38" s="1586">
        <v>199.464</v>
      </c>
      <c r="E38" s="1586">
        <v>2.5619999999999998</v>
      </c>
      <c r="F38" s="1586">
        <v>176.733</v>
      </c>
      <c r="G38" s="1586">
        <v>9.923</v>
      </c>
      <c r="H38" s="1586">
        <v>10.246</v>
      </c>
      <c r="I38" s="535">
        <v>41.078000000000003</v>
      </c>
    </row>
    <row r="39" spans="1:9" s="1567" customFormat="1" ht="12" customHeight="1">
      <c r="A39" s="353"/>
      <c r="B39" s="824" t="s">
        <v>76</v>
      </c>
      <c r="C39" s="1586">
        <v>503.01299999999998</v>
      </c>
      <c r="D39" s="1586">
        <v>199.51900000000001</v>
      </c>
      <c r="E39" s="1586">
        <v>2.5550000000000002</v>
      </c>
      <c r="F39" s="1586">
        <v>176.84700000000001</v>
      </c>
      <c r="G39" s="1586">
        <v>9.8970000000000002</v>
      </c>
      <c r="H39" s="1586">
        <v>10.220000000000001</v>
      </c>
      <c r="I39" s="535">
        <v>41.182000000000002</v>
      </c>
    </row>
    <row r="40" spans="1:9" s="1567" customFormat="1" ht="12" customHeight="1">
      <c r="A40" s="353"/>
      <c r="B40" s="824" t="s">
        <v>77</v>
      </c>
      <c r="C40" s="1586">
        <v>502.31700000000001</v>
      </c>
      <c r="D40" s="1586">
        <v>199.07300000000001</v>
      </c>
      <c r="E40" s="1586">
        <v>2.5590000000000002</v>
      </c>
      <c r="F40" s="1586">
        <v>176.46299999999999</v>
      </c>
      <c r="G40" s="1586">
        <v>9.8889999999999993</v>
      </c>
      <c r="H40" s="1586">
        <v>10.162000000000001</v>
      </c>
      <c r="I40" s="535">
        <v>41.201999999999998</v>
      </c>
    </row>
    <row r="41" spans="1:9" ht="12" customHeight="1">
      <c r="A41" s="353"/>
      <c r="B41" s="211" t="s">
        <v>43</v>
      </c>
      <c r="C41" s="148">
        <v>103.4</v>
      </c>
      <c r="D41" s="148">
        <v>102.3</v>
      </c>
      <c r="E41" s="148">
        <v>95.7</v>
      </c>
      <c r="F41" s="148">
        <v>102.1</v>
      </c>
      <c r="G41" s="148">
        <v>107.7</v>
      </c>
      <c r="H41" s="148">
        <v>103.3</v>
      </c>
      <c r="I41" s="210">
        <v>108.3</v>
      </c>
    </row>
    <row r="42" spans="1:9" s="1093" customFormat="1" ht="12" customHeight="1">
      <c r="A42" s="1092"/>
      <c r="B42" s="253" t="s">
        <v>44</v>
      </c>
      <c r="C42" s="238">
        <v>99.9</v>
      </c>
      <c r="D42" s="238">
        <v>99.8</v>
      </c>
      <c r="E42" s="238">
        <v>100.2</v>
      </c>
      <c r="F42" s="238">
        <v>99.8</v>
      </c>
      <c r="G42" s="238">
        <v>99.9</v>
      </c>
      <c r="H42" s="238">
        <v>99.4</v>
      </c>
      <c r="I42" s="529">
        <v>100</v>
      </c>
    </row>
    <row r="43" spans="1:9" s="202" customFormat="1" ht="15" customHeight="1">
      <c r="A43" s="1963" t="s">
        <v>963</v>
      </c>
      <c r="B43" s="1964"/>
      <c r="C43" s="1964"/>
      <c r="D43" s="1964"/>
      <c r="E43" s="1964"/>
      <c r="F43" s="203"/>
      <c r="G43" s="203"/>
      <c r="H43" s="203"/>
      <c r="I43" s="203"/>
    </row>
  </sheetData>
  <mergeCells count="13">
    <mergeCell ref="A43:E43"/>
    <mergeCell ref="A1:F1"/>
    <mergeCell ref="A2:F2"/>
    <mergeCell ref="A3:B7"/>
    <mergeCell ref="C7:I7"/>
    <mergeCell ref="D4:H4"/>
    <mergeCell ref="C3:C6"/>
    <mergeCell ref="D5:D6"/>
    <mergeCell ref="E5:E6"/>
    <mergeCell ref="F5:F6"/>
    <mergeCell ref="G5:G6"/>
    <mergeCell ref="H5:H6"/>
    <mergeCell ref="I4:I6"/>
  </mergeCells>
  <phoneticPr fontId="0" type="noConversion"/>
  <hyperlinks>
    <hyperlink ref="H1" location="'Spis tablic     List of tables'!A13" display="Powrót do spisu tablic"/>
    <hyperlink ref="H2" location="'Spis tablic     List of tables'!A16" display="Return to list of tables"/>
  </hyperlinks>
  <printOptions gridLinesSet="0"/>
  <pageMargins left="0.39370078740157483" right="0.39370078740157483" top="0.19685039370078741" bottom="0.19685039370078741" header="0.31496062992125984" footer="0.31496062992125984"/>
  <pageSetup paperSize="9" scale="95"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showGridLines="0" zoomScaleNormal="100" workbookViewId="0">
      <selection activeCell="G1" sqref="G1"/>
    </sheetView>
  </sheetViews>
  <sheetFormatPr defaultRowHeight="13.8"/>
  <cols>
    <col min="1" max="1" width="8.59765625" customWidth="1"/>
    <col min="2" max="2" width="12.59765625" customWidth="1"/>
    <col min="3" max="8" width="15.59765625" customWidth="1"/>
  </cols>
  <sheetData>
    <row r="1" spans="1:8">
      <c r="A1" s="1965" t="s">
        <v>309</v>
      </c>
      <c r="B1" s="1965"/>
      <c r="C1" s="1965"/>
      <c r="D1" s="1965"/>
      <c r="E1" s="1965"/>
      <c r="G1" s="97" t="s">
        <v>31</v>
      </c>
      <c r="H1" s="548"/>
    </row>
    <row r="2" spans="1:8" s="1306" customFormat="1">
      <c r="A2" s="1980" t="s">
        <v>218</v>
      </c>
      <c r="B2" s="1980"/>
      <c r="C2" s="1980"/>
      <c r="D2" s="1980"/>
      <c r="E2" s="1980"/>
      <c r="G2" s="1456" t="s">
        <v>283</v>
      </c>
      <c r="H2" s="1455"/>
    </row>
    <row r="3" spans="1:8" ht="13.5" customHeight="1">
      <c r="A3" s="1903"/>
      <c r="B3" s="1903"/>
      <c r="C3" s="1903"/>
      <c r="D3" s="1903"/>
      <c r="E3" s="1903"/>
      <c r="F3" s="1903"/>
      <c r="G3" s="1903"/>
      <c r="H3" s="1903"/>
    </row>
    <row r="4" spans="1:8" s="35" customFormat="1" ht="94.95" customHeight="1">
      <c r="A4" s="1905" t="s">
        <v>964</v>
      </c>
      <c r="B4" s="1906"/>
      <c r="C4" s="57" t="s">
        <v>965</v>
      </c>
      <c r="D4" s="57" t="s">
        <v>966</v>
      </c>
      <c r="E4" s="52" t="s">
        <v>967</v>
      </c>
      <c r="F4" s="52" t="s">
        <v>968</v>
      </c>
      <c r="G4" s="52" t="s">
        <v>969</v>
      </c>
      <c r="H4" s="52" t="s">
        <v>970</v>
      </c>
    </row>
    <row r="5" spans="1:8" ht="15" customHeight="1">
      <c r="A5" s="1907"/>
      <c r="B5" s="1908"/>
      <c r="C5" s="1914" t="s">
        <v>852</v>
      </c>
      <c r="D5" s="1915"/>
      <c r="E5" s="1915"/>
      <c r="F5" s="1915"/>
      <c r="G5" s="1915"/>
      <c r="H5" s="1915"/>
    </row>
    <row r="6" spans="1:8" s="484" customFormat="1" ht="12" customHeight="1">
      <c r="A6" s="439">
        <v>2016</v>
      </c>
      <c r="B6" s="174" t="s">
        <v>53</v>
      </c>
      <c r="C6" s="168">
        <v>116</v>
      </c>
      <c r="D6" s="168">
        <v>23.3</v>
      </c>
      <c r="E6" s="168">
        <v>12.1</v>
      </c>
      <c r="F6" s="168">
        <v>22.5</v>
      </c>
      <c r="G6" s="168">
        <v>6</v>
      </c>
      <c r="H6" s="588">
        <v>22.6</v>
      </c>
    </row>
    <row r="7" spans="1:8" s="635" customFormat="1" ht="12" customHeight="1">
      <c r="A7" s="439">
        <v>2017</v>
      </c>
      <c r="B7" s="174" t="s">
        <v>53</v>
      </c>
      <c r="C7" s="168">
        <v>116.43899999999999</v>
      </c>
      <c r="D7" s="168">
        <v>25.635999999999999</v>
      </c>
      <c r="E7" s="168">
        <v>12.739000000000001</v>
      </c>
      <c r="F7" s="168">
        <v>25.309000000000001</v>
      </c>
      <c r="G7" s="168">
        <v>6.2279999999999998</v>
      </c>
      <c r="H7" s="588">
        <v>26.651</v>
      </c>
    </row>
    <row r="8" spans="1:8" ht="12" customHeight="1">
      <c r="A8" s="58"/>
      <c r="B8" s="159" t="s">
        <v>43</v>
      </c>
      <c r="C8" s="152">
        <v>100.4</v>
      </c>
      <c r="D8" s="152">
        <v>110.2</v>
      </c>
      <c r="E8" s="152">
        <v>105.5</v>
      </c>
      <c r="F8" s="152">
        <v>112.5</v>
      </c>
      <c r="G8" s="152">
        <v>103.1</v>
      </c>
      <c r="H8" s="153">
        <v>117.9</v>
      </c>
    </row>
    <row r="9" spans="1:8" s="574" customFormat="1" ht="12" customHeight="1">
      <c r="A9" s="353">
        <v>2017</v>
      </c>
      <c r="B9" s="822" t="s">
        <v>618</v>
      </c>
      <c r="C9" s="613">
        <v>117.068</v>
      </c>
      <c r="D9" s="613">
        <v>25.736999999999998</v>
      </c>
      <c r="E9" s="613">
        <v>12.757999999999999</v>
      </c>
      <c r="F9" s="613">
        <v>25.033000000000001</v>
      </c>
      <c r="G9" s="613">
        <v>6.2110000000000003</v>
      </c>
      <c r="H9" s="826">
        <v>26.375</v>
      </c>
    </row>
    <row r="10" spans="1:8" s="590" customFormat="1" ht="12" customHeight="1">
      <c r="A10" s="353"/>
      <c r="B10" s="822" t="s">
        <v>619</v>
      </c>
      <c r="C10" s="168">
        <f>116885/1000</f>
        <v>116.88500000000001</v>
      </c>
      <c r="D10" s="168">
        <v>25.728000000000002</v>
      </c>
      <c r="E10" s="168">
        <v>12.731</v>
      </c>
      <c r="F10" s="168">
        <v>25.128</v>
      </c>
      <c r="G10" s="168">
        <v>6.1959999999999997</v>
      </c>
      <c r="H10" s="169">
        <v>26.457999999999998</v>
      </c>
    </row>
    <row r="11" spans="1:8" s="574" customFormat="1" ht="12" customHeight="1">
      <c r="A11" s="356"/>
      <c r="B11" s="821" t="s">
        <v>620</v>
      </c>
      <c r="C11" s="613">
        <v>116.642</v>
      </c>
      <c r="D11" s="613">
        <v>25.707000000000001</v>
      </c>
      <c r="E11" s="613">
        <v>12.760999999999999</v>
      </c>
      <c r="F11" s="613">
        <v>25.177</v>
      </c>
      <c r="G11" s="613">
        <v>6.1890000000000001</v>
      </c>
      <c r="H11" s="826">
        <v>26.472000000000001</v>
      </c>
    </row>
    <row r="12" spans="1:8" s="574" customFormat="1" ht="12" customHeight="1">
      <c r="A12" s="356"/>
      <c r="B12" s="821" t="s">
        <v>621</v>
      </c>
      <c r="C12" s="613">
        <v>116.474</v>
      </c>
      <c r="D12" s="613">
        <v>25.76</v>
      </c>
      <c r="E12" s="613">
        <v>12.795999999999999</v>
      </c>
      <c r="F12" s="613">
        <v>25.228000000000002</v>
      </c>
      <c r="G12" s="613">
        <v>6.2729999999999997</v>
      </c>
      <c r="H12" s="826">
        <v>26.564</v>
      </c>
    </row>
    <row r="13" spans="1:8" s="574" customFormat="1" ht="12" customHeight="1">
      <c r="A13" s="356"/>
      <c r="B13" s="821" t="s">
        <v>622</v>
      </c>
      <c r="C13" s="613">
        <v>116.371</v>
      </c>
      <c r="D13" s="613">
        <v>25.687000000000001</v>
      </c>
      <c r="E13" s="613">
        <v>12.773</v>
      </c>
      <c r="F13" s="613">
        <v>25.283000000000001</v>
      </c>
      <c r="G13" s="613">
        <v>6.226</v>
      </c>
      <c r="H13" s="826">
        <v>26.59</v>
      </c>
    </row>
    <row r="14" spans="1:8" s="574" customFormat="1" ht="12" customHeight="1">
      <c r="A14" s="356"/>
      <c r="B14" s="821" t="s">
        <v>53</v>
      </c>
      <c r="C14" s="613">
        <v>116.43899999999999</v>
      </c>
      <c r="D14" s="613">
        <v>25.635999999999999</v>
      </c>
      <c r="E14" s="613">
        <v>12.739000000000001</v>
      </c>
      <c r="F14" s="613">
        <v>25.309000000000001</v>
      </c>
      <c r="G14" s="613">
        <v>6.2279999999999998</v>
      </c>
      <c r="H14" s="826">
        <v>26.651</v>
      </c>
    </row>
    <row r="15" spans="1:8" s="484" customFormat="1" ht="12" customHeight="1">
      <c r="A15" s="353">
        <v>2018</v>
      </c>
      <c r="B15" s="174" t="s">
        <v>614</v>
      </c>
      <c r="C15" s="168">
        <v>118.779</v>
      </c>
      <c r="D15" s="168">
        <v>27.66</v>
      </c>
      <c r="E15" s="168">
        <v>13.314</v>
      </c>
      <c r="F15" s="168">
        <v>27.06</v>
      </c>
      <c r="G15" s="168">
        <v>6.1559999999999997</v>
      </c>
      <c r="H15" s="588">
        <v>26.654</v>
      </c>
    </row>
    <row r="16" spans="1:8" s="484" customFormat="1" ht="12" customHeight="1">
      <c r="A16" s="353"/>
      <c r="B16" s="179" t="s">
        <v>615</v>
      </c>
      <c r="C16" s="168">
        <v>118.029</v>
      </c>
      <c r="D16" s="168">
        <v>27.693999999999999</v>
      </c>
      <c r="E16" s="168">
        <v>13.388999999999999</v>
      </c>
      <c r="F16" s="168">
        <v>27.239000000000001</v>
      </c>
      <c r="G16" s="168">
        <v>6.141</v>
      </c>
      <c r="H16" s="588">
        <v>26.692</v>
      </c>
    </row>
    <row r="17" spans="1:8" s="635" customFormat="1" ht="12" customHeight="1">
      <c r="A17" s="353"/>
      <c r="B17" s="179" t="s">
        <v>616</v>
      </c>
      <c r="C17" s="168">
        <v>117.959</v>
      </c>
      <c r="D17" s="168">
        <v>27.783000000000001</v>
      </c>
      <c r="E17" s="168">
        <v>13.345000000000001</v>
      </c>
      <c r="F17" s="168">
        <v>27.311</v>
      </c>
      <c r="G17" s="168">
        <v>6.1619999999999999</v>
      </c>
      <c r="H17" s="588">
        <v>26.859000000000002</v>
      </c>
    </row>
    <row r="18" spans="1:8" s="635" customFormat="1" ht="12" customHeight="1">
      <c r="A18" s="353"/>
      <c r="B18" s="179" t="s">
        <v>617</v>
      </c>
      <c r="C18" s="168">
        <v>117.876</v>
      </c>
      <c r="D18" s="168">
        <v>27.84</v>
      </c>
      <c r="E18" s="168">
        <v>13.308999999999999</v>
      </c>
      <c r="F18" s="168">
        <v>27.013999999999999</v>
      </c>
      <c r="G18" s="168">
        <v>6.2220000000000004</v>
      </c>
      <c r="H18" s="588">
        <v>26.67</v>
      </c>
    </row>
    <row r="19" spans="1:8" s="635" customFormat="1" ht="12" customHeight="1">
      <c r="A19" s="353"/>
      <c r="B19" s="179" t="s">
        <v>613</v>
      </c>
      <c r="C19" s="168">
        <v>117.995</v>
      </c>
      <c r="D19" s="168">
        <v>27.911000000000001</v>
      </c>
      <c r="E19" s="168">
        <v>13.289</v>
      </c>
      <c r="F19" s="168">
        <v>27.018000000000001</v>
      </c>
      <c r="G19" s="168">
        <v>6.1870000000000003</v>
      </c>
      <c r="H19" s="588">
        <v>26.739000000000001</v>
      </c>
    </row>
    <row r="20" spans="1:8" s="635" customFormat="1" ht="12" customHeight="1">
      <c r="A20" s="353"/>
      <c r="B20" s="1595" t="s">
        <v>618</v>
      </c>
      <c r="C20" s="1589">
        <v>117.90900000000001</v>
      </c>
      <c r="D20" s="1589">
        <v>27.969000000000001</v>
      </c>
      <c r="E20" s="1589">
        <v>13.334</v>
      </c>
      <c r="F20" s="1589">
        <v>27.044</v>
      </c>
      <c r="G20" s="1589">
        <v>6.194</v>
      </c>
      <c r="H20" s="1590">
        <v>26.734000000000002</v>
      </c>
    </row>
    <row r="21" spans="1:8" s="635" customFormat="1" ht="12" customHeight="1">
      <c r="A21" s="353"/>
      <c r="B21" s="1595" t="s">
        <v>619</v>
      </c>
      <c r="C21" s="1589">
        <v>117.759</v>
      </c>
      <c r="D21" s="1589">
        <v>28.064</v>
      </c>
      <c r="E21" s="1589">
        <v>13.372999999999999</v>
      </c>
      <c r="F21" s="1589">
        <v>27.129000000000001</v>
      </c>
      <c r="G21" s="1589">
        <v>6.181</v>
      </c>
      <c r="H21" s="1590">
        <v>26.614999999999998</v>
      </c>
    </row>
    <row r="22" spans="1:8" s="635" customFormat="1" ht="12" customHeight="1">
      <c r="A22" s="353"/>
      <c r="B22" s="1595" t="s">
        <v>620</v>
      </c>
      <c r="C22" s="1589">
        <v>117.679</v>
      </c>
      <c r="D22" s="1589">
        <v>28.097999999999999</v>
      </c>
      <c r="E22" s="1589">
        <v>13.345000000000001</v>
      </c>
      <c r="F22" s="1589">
        <v>27.161999999999999</v>
      </c>
      <c r="G22" s="1589">
        <v>6.16</v>
      </c>
      <c r="H22" s="1590">
        <v>26.681999999999999</v>
      </c>
    </row>
    <row r="23" spans="1:8" s="1474" customFormat="1">
      <c r="A23" s="1471"/>
      <c r="B23" s="159" t="s">
        <v>43</v>
      </c>
      <c r="C23" s="909">
        <v>100.9</v>
      </c>
      <c r="D23" s="909">
        <v>109.3</v>
      </c>
      <c r="E23" s="909">
        <v>104.6</v>
      </c>
      <c r="F23" s="909">
        <v>107.9</v>
      </c>
      <c r="G23" s="909">
        <v>99.5</v>
      </c>
      <c r="H23" s="919">
        <v>100.8</v>
      </c>
    </row>
    <row r="24" spans="1:8" s="574" customFormat="1" ht="12" customHeight="1">
      <c r="A24" s="353">
        <v>2017</v>
      </c>
      <c r="B24" s="179" t="s">
        <v>75</v>
      </c>
      <c r="C24" s="613">
        <v>116.36199999999999</v>
      </c>
      <c r="D24" s="613">
        <v>25.896999999999998</v>
      </c>
      <c r="E24" s="613">
        <v>12.906000000000001</v>
      </c>
      <c r="F24" s="613">
        <v>25.440999999999999</v>
      </c>
      <c r="G24" s="613">
        <v>6.141</v>
      </c>
      <c r="H24" s="564">
        <v>26.981999999999999</v>
      </c>
    </row>
    <row r="25" spans="1:8" s="590" customFormat="1" ht="12" customHeight="1">
      <c r="A25" s="353"/>
      <c r="B25" s="179" t="s">
        <v>76</v>
      </c>
      <c r="C25" s="168">
        <f>116033/1000</f>
        <v>116.033</v>
      </c>
      <c r="D25" s="168">
        <v>25.882999999999999</v>
      </c>
      <c r="E25" s="168">
        <v>12.83</v>
      </c>
      <c r="F25" s="168">
        <v>25.702999999999999</v>
      </c>
      <c r="G25" s="168">
        <v>6.1050000000000004</v>
      </c>
      <c r="H25" s="588">
        <v>26.995999999999999</v>
      </c>
    </row>
    <row r="26" spans="1:8" s="574" customFormat="1" ht="12" customHeight="1">
      <c r="A26" s="356"/>
      <c r="B26" s="179" t="s">
        <v>77</v>
      </c>
      <c r="C26" s="613">
        <v>115.821</v>
      </c>
      <c r="D26" s="613">
        <v>25.869</v>
      </c>
      <c r="E26" s="613">
        <v>12.728999999999999</v>
      </c>
      <c r="F26" s="613">
        <v>25.87</v>
      </c>
      <c r="G26" s="613">
        <v>6.117</v>
      </c>
      <c r="H26" s="564">
        <v>26.934999999999999</v>
      </c>
    </row>
    <row r="27" spans="1:8" s="574" customFormat="1" ht="12" customHeight="1">
      <c r="A27" s="356"/>
      <c r="B27" s="179" t="s">
        <v>78</v>
      </c>
      <c r="C27" s="613">
        <v>115.82599999999999</v>
      </c>
      <c r="D27" s="613">
        <v>25.905999999999999</v>
      </c>
      <c r="E27" s="613">
        <v>12.574999999999999</v>
      </c>
      <c r="F27" s="613">
        <v>26.023</v>
      </c>
      <c r="G27" s="613">
        <v>6.16</v>
      </c>
      <c r="H27" s="564">
        <v>26.655999999999999</v>
      </c>
    </row>
    <row r="28" spans="1:8" s="574" customFormat="1" ht="12" customHeight="1">
      <c r="A28" s="356"/>
      <c r="B28" s="179" t="s">
        <v>79</v>
      </c>
      <c r="C28" s="613">
        <v>116.333</v>
      </c>
      <c r="D28" s="613">
        <v>26.009</v>
      </c>
      <c r="E28" s="613">
        <v>12.574999999999999</v>
      </c>
      <c r="F28" s="613">
        <v>26.155999999999999</v>
      </c>
      <c r="G28" s="613">
        <v>6.1319999999999997</v>
      </c>
      <c r="H28" s="564">
        <v>26.655999999999999</v>
      </c>
    </row>
    <row r="29" spans="1:8" s="574" customFormat="1" ht="12" customHeight="1">
      <c r="A29" s="356"/>
      <c r="B29" s="179" t="s">
        <v>80</v>
      </c>
      <c r="C29" s="613">
        <v>116.60299999999999</v>
      </c>
      <c r="D29" s="613">
        <v>26.126999999999999</v>
      </c>
      <c r="E29" s="613">
        <v>12.557</v>
      </c>
      <c r="F29" s="613">
        <v>26.276</v>
      </c>
      <c r="G29" s="613">
        <v>6.1349999999999998</v>
      </c>
      <c r="H29" s="564">
        <v>26.096</v>
      </c>
    </row>
    <row r="30" spans="1:8" s="574" customFormat="1">
      <c r="A30" s="356">
        <v>2018</v>
      </c>
      <c r="B30" s="179" t="s">
        <v>81</v>
      </c>
      <c r="C30" s="613">
        <v>118.863</v>
      </c>
      <c r="D30" s="613">
        <v>27.640999999999998</v>
      </c>
      <c r="E30" s="613">
        <v>13.356</v>
      </c>
      <c r="F30" s="613">
        <v>27.143999999999998</v>
      </c>
      <c r="G30" s="613">
        <v>6.1779999999999999</v>
      </c>
      <c r="H30" s="564">
        <v>26.446999999999999</v>
      </c>
    </row>
    <row r="31" spans="1:8" s="574" customFormat="1">
      <c r="A31" s="356"/>
      <c r="B31" s="179" t="s">
        <v>82</v>
      </c>
      <c r="C31" s="613">
        <v>118.79900000000001</v>
      </c>
      <c r="D31" s="613">
        <v>27.811</v>
      </c>
      <c r="E31" s="613">
        <v>13.327999999999999</v>
      </c>
      <c r="F31" s="613">
        <v>27.062000000000001</v>
      </c>
      <c r="G31" s="613">
        <v>6.17</v>
      </c>
      <c r="H31" s="564">
        <v>26.513000000000002</v>
      </c>
    </row>
    <row r="32" spans="1:8" s="574" customFormat="1">
      <c r="A32" s="356"/>
      <c r="B32" s="179" t="s">
        <v>71</v>
      </c>
      <c r="C32" s="613">
        <v>118.059</v>
      </c>
      <c r="D32" s="613">
        <v>27.895</v>
      </c>
      <c r="E32" s="613">
        <v>13.393000000000001</v>
      </c>
      <c r="F32" s="613">
        <v>27.315000000000001</v>
      </c>
      <c r="G32" s="613">
        <v>6.1680000000000001</v>
      </c>
      <c r="H32" s="564">
        <v>26.821999999999999</v>
      </c>
    </row>
    <row r="33" spans="1:8" s="574" customFormat="1">
      <c r="A33" s="356"/>
      <c r="B33" s="179" t="s">
        <v>72</v>
      </c>
      <c r="C33" s="613">
        <v>117.527</v>
      </c>
      <c r="D33" s="613">
        <v>27.928999999999998</v>
      </c>
      <c r="E33" s="613">
        <v>13.396000000000001</v>
      </c>
      <c r="F33" s="613">
        <v>27.044</v>
      </c>
      <c r="G33" s="613">
        <v>6.1710000000000003</v>
      </c>
      <c r="H33" s="564">
        <v>26.972999999999999</v>
      </c>
    </row>
    <row r="34" spans="1:8" s="574" customFormat="1">
      <c r="A34" s="356"/>
      <c r="B34" s="179" t="s">
        <v>73</v>
      </c>
      <c r="C34" s="613">
        <v>117.499</v>
      </c>
      <c r="D34" s="613">
        <v>28.06</v>
      </c>
      <c r="E34" s="613">
        <v>13.417999999999999</v>
      </c>
      <c r="F34" s="613">
        <v>27.105</v>
      </c>
      <c r="G34" s="613">
        <v>6.0609999999999999</v>
      </c>
      <c r="H34" s="564">
        <v>26.786999999999999</v>
      </c>
    </row>
    <row r="35" spans="1:8" s="574" customFormat="1">
      <c r="A35" s="356"/>
      <c r="B35" s="179" t="s">
        <v>74</v>
      </c>
      <c r="C35" s="613">
        <v>117.63500000000001</v>
      </c>
      <c r="D35" s="613">
        <v>28.216999999999999</v>
      </c>
      <c r="E35" s="613">
        <v>13.414</v>
      </c>
      <c r="F35" s="613">
        <v>27.17</v>
      </c>
      <c r="G35" s="613">
        <v>6.0679999999999996</v>
      </c>
      <c r="H35" s="564">
        <v>26.843</v>
      </c>
    </row>
    <row r="36" spans="1:8" s="574" customFormat="1">
      <c r="A36" s="356"/>
      <c r="B36" s="1595" t="s">
        <v>75</v>
      </c>
      <c r="C36" s="1581">
        <v>117.389</v>
      </c>
      <c r="D36" s="1581">
        <v>28.318000000000001</v>
      </c>
      <c r="E36" s="1581">
        <v>13.5</v>
      </c>
      <c r="F36" s="1581">
        <v>27.312999999999999</v>
      </c>
      <c r="G36" s="1581">
        <v>6.0590000000000002</v>
      </c>
      <c r="H36" s="1596">
        <v>27.023</v>
      </c>
    </row>
    <row r="37" spans="1:8" s="574" customFormat="1">
      <c r="A37" s="356"/>
      <c r="B37" s="1595" t="s">
        <v>76</v>
      </c>
      <c r="C37" s="1581">
        <v>117.11</v>
      </c>
      <c r="D37" s="1581">
        <v>28.609000000000002</v>
      </c>
      <c r="E37" s="1581">
        <v>13.506</v>
      </c>
      <c r="F37" s="1581">
        <v>27.445</v>
      </c>
      <c r="G37" s="1581">
        <v>6.0339999999999998</v>
      </c>
      <c r="H37" s="1596">
        <v>26.757000000000001</v>
      </c>
    </row>
    <row r="38" spans="1:8" s="574" customFormat="1">
      <c r="A38" s="356"/>
      <c r="B38" s="1595" t="s">
        <v>77</v>
      </c>
      <c r="C38" s="1581">
        <v>116.88500000000001</v>
      </c>
      <c r="D38" s="1581">
        <v>28.49</v>
      </c>
      <c r="E38" s="1581">
        <v>13.505000000000001</v>
      </c>
      <c r="F38" s="1581">
        <v>27.448</v>
      </c>
      <c r="G38" s="1581">
        <v>6.0279999999999996</v>
      </c>
      <c r="H38" s="1596">
        <v>26.62</v>
      </c>
    </row>
    <row r="39" spans="1:8">
      <c r="A39" s="353"/>
      <c r="B39" s="211" t="s">
        <v>43</v>
      </c>
      <c r="C39" s="152">
        <v>100.9</v>
      </c>
      <c r="D39" s="152">
        <v>110.1</v>
      </c>
      <c r="E39" s="152">
        <v>106.1</v>
      </c>
      <c r="F39" s="152">
        <v>106.1</v>
      </c>
      <c r="G39" s="152">
        <v>98.5</v>
      </c>
      <c r="H39" s="153">
        <v>98.8</v>
      </c>
    </row>
    <row r="40" spans="1:8" s="1094" customFormat="1" ht="14.4">
      <c r="A40" s="1092"/>
      <c r="B40" s="253" t="s">
        <v>44</v>
      </c>
      <c r="C40" s="279">
        <v>99.8</v>
      </c>
      <c r="D40" s="279">
        <v>99.6</v>
      </c>
      <c r="E40" s="279">
        <v>100</v>
      </c>
      <c r="F40" s="279">
        <v>100</v>
      </c>
      <c r="G40" s="279">
        <v>99.9</v>
      </c>
      <c r="H40" s="280">
        <v>99.5</v>
      </c>
    </row>
  </sheetData>
  <mergeCells count="5">
    <mergeCell ref="C5:H5"/>
    <mergeCell ref="A1:E1"/>
    <mergeCell ref="A2:E2"/>
    <mergeCell ref="A4:B5"/>
    <mergeCell ref="A3:H3"/>
  </mergeCells>
  <phoneticPr fontId="0" type="noConversion"/>
  <hyperlinks>
    <hyperlink ref="G2" location="'Spis tablic     List of tables'!A17" display="Return to list of tables"/>
    <hyperlink ref="G1" location="'Spis tablic     List of tables'!A14"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39"/>
  <sheetViews>
    <sheetView showGridLines="0" zoomScaleNormal="100" workbookViewId="0">
      <selection sqref="A1:G1"/>
    </sheetView>
  </sheetViews>
  <sheetFormatPr defaultColWidth="9" defaultRowHeight="13.2"/>
  <cols>
    <col min="1" max="1" width="8.59765625" style="473" customWidth="1"/>
    <col min="2" max="2" width="10.19921875" style="473" customWidth="1"/>
    <col min="3" max="11" width="12.59765625" style="473" customWidth="1"/>
    <col min="12" max="16384" width="9" style="473"/>
  </cols>
  <sheetData>
    <row r="1" spans="1:11" s="469" customFormat="1" ht="12.75" customHeight="1">
      <c r="A1" s="2000" t="s">
        <v>310</v>
      </c>
      <c r="B1" s="2000"/>
      <c r="C1" s="2000"/>
      <c r="D1" s="2000"/>
      <c r="E1" s="2000"/>
      <c r="F1" s="2000"/>
      <c r="G1" s="2000"/>
      <c r="H1" s="468"/>
      <c r="I1" s="468"/>
      <c r="J1" s="465" t="s">
        <v>31</v>
      </c>
    </row>
    <row r="2" spans="1:11" s="469" customFormat="1" ht="12.75" customHeight="1">
      <c r="A2" s="2001" t="s">
        <v>220</v>
      </c>
      <c r="B2" s="2001"/>
      <c r="C2" s="2001"/>
      <c r="D2" s="2001"/>
      <c r="E2" s="2001"/>
      <c r="F2" s="468"/>
      <c r="G2" s="468"/>
      <c r="H2" s="468"/>
      <c r="I2" s="468"/>
      <c r="J2" s="1330" t="s">
        <v>283</v>
      </c>
      <c r="K2" s="1331"/>
    </row>
    <row r="3" spans="1:11" s="1329" customFormat="1" ht="12.75" customHeight="1">
      <c r="A3" s="2002" t="s">
        <v>291</v>
      </c>
      <c r="B3" s="2002"/>
      <c r="C3" s="2002"/>
      <c r="D3" s="2002"/>
      <c r="E3" s="2002"/>
      <c r="F3" s="2002"/>
      <c r="G3" s="2002"/>
      <c r="H3" s="2002"/>
      <c r="I3" s="2002"/>
      <c r="J3" s="2002"/>
      <c r="K3" s="2002"/>
    </row>
    <row r="4" spans="1:11" s="1329" customFormat="1" ht="12.75" customHeight="1">
      <c r="A4" s="2002" t="s">
        <v>292</v>
      </c>
      <c r="B4" s="2002"/>
    </row>
    <row r="5" spans="1:11" s="468" customFormat="1" ht="15" customHeight="1">
      <c r="A5" s="1986" t="s">
        <v>971</v>
      </c>
      <c r="B5" s="1987"/>
      <c r="C5" s="1992" t="s">
        <v>975</v>
      </c>
      <c r="D5" s="1993"/>
      <c r="E5" s="1993"/>
      <c r="F5" s="1993"/>
      <c r="G5" s="1993"/>
      <c r="H5" s="1993"/>
      <c r="I5" s="1993"/>
      <c r="J5" s="1993"/>
      <c r="K5" s="1993"/>
    </row>
    <row r="6" spans="1:11" s="468" customFormat="1" ht="15" customHeight="1">
      <c r="A6" s="1988"/>
      <c r="B6" s="1989"/>
      <c r="C6" s="1994" t="s">
        <v>972</v>
      </c>
      <c r="D6" s="1996" t="s">
        <v>974</v>
      </c>
      <c r="E6" s="1988"/>
      <c r="F6" s="1988"/>
      <c r="G6" s="1988"/>
      <c r="H6" s="1988"/>
      <c r="I6" s="1988"/>
      <c r="J6" s="1988"/>
      <c r="K6" s="1988"/>
    </row>
    <row r="7" spans="1:11" s="468" customFormat="1" ht="9" customHeight="1">
      <c r="A7" s="1988"/>
      <c r="B7" s="1989"/>
      <c r="C7" s="1994"/>
      <c r="D7" s="1983" t="s">
        <v>973</v>
      </c>
      <c r="E7" s="1983" t="s">
        <v>976</v>
      </c>
      <c r="F7" s="1997" t="s">
        <v>977</v>
      </c>
      <c r="G7" s="470"/>
      <c r="H7" s="1983" t="s">
        <v>979</v>
      </c>
      <c r="I7" s="1983" t="s">
        <v>980</v>
      </c>
      <c r="J7" s="1983" t="s">
        <v>981</v>
      </c>
      <c r="K7" s="1997" t="s">
        <v>982</v>
      </c>
    </row>
    <row r="8" spans="1:11" s="468" customFormat="1" ht="12" customHeight="1">
      <c r="A8" s="1988"/>
      <c r="B8" s="1989"/>
      <c r="C8" s="1994"/>
      <c r="D8" s="1994"/>
      <c r="E8" s="1994"/>
      <c r="F8" s="1998"/>
      <c r="G8" s="471"/>
      <c r="H8" s="1994"/>
      <c r="I8" s="1984"/>
      <c r="J8" s="1984"/>
      <c r="K8" s="1998"/>
    </row>
    <row r="9" spans="1:11" s="468" customFormat="1" ht="12" customHeight="1">
      <c r="A9" s="1988"/>
      <c r="B9" s="1989"/>
      <c r="C9" s="1994"/>
      <c r="D9" s="1994"/>
      <c r="E9" s="1994"/>
      <c r="F9" s="1998"/>
      <c r="G9" s="1983" t="s">
        <v>978</v>
      </c>
      <c r="H9" s="1994"/>
      <c r="I9" s="1984"/>
      <c r="J9" s="1984"/>
      <c r="K9" s="1998"/>
    </row>
    <row r="10" spans="1:11" s="468" customFormat="1" ht="12" customHeight="1">
      <c r="A10" s="1988"/>
      <c r="B10" s="1989"/>
      <c r="C10" s="1994"/>
      <c r="D10" s="1994"/>
      <c r="E10" s="1994"/>
      <c r="F10" s="1998"/>
      <c r="G10" s="1994"/>
      <c r="H10" s="1994"/>
      <c r="I10" s="1984"/>
      <c r="J10" s="1984"/>
      <c r="K10" s="1998"/>
    </row>
    <row r="11" spans="1:11" s="468" customFormat="1" ht="36.75" customHeight="1">
      <c r="A11" s="1988"/>
      <c r="B11" s="1989"/>
      <c r="C11" s="1994"/>
      <c r="D11" s="1994"/>
      <c r="E11" s="1994"/>
      <c r="F11" s="1998"/>
      <c r="G11" s="1994"/>
      <c r="H11" s="1994"/>
      <c r="I11" s="1984"/>
      <c r="J11" s="1984"/>
      <c r="K11" s="1998"/>
    </row>
    <row r="12" spans="1:11" s="468" customFormat="1" ht="12.75" customHeight="1">
      <c r="A12" s="1988"/>
      <c r="B12" s="1989"/>
      <c r="C12" s="1994"/>
      <c r="D12" s="1994"/>
      <c r="E12" s="1994"/>
      <c r="F12" s="1998"/>
      <c r="G12" s="1994"/>
      <c r="H12" s="1994"/>
      <c r="I12" s="1984"/>
      <c r="J12" s="1984"/>
      <c r="K12" s="1998"/>
    </row>
    <row r="13" spans="1:11" s="468" customFormat="1" ht="12.75" customHeight="1">
      <c r="A13" s="1988"/>
      <c r="B13" s="1989"/>
      <c r="C13" s="1994"/>
      <c r="D13" s="1994"/>
      <c r="E13" s="1994"/>
      <c r="F13" s="1998"/>
      <c r="G13" s="1994"/>
      <c r="H13" s="1994"/>
      <c r="I13" s="1984"/>
      <c r="J13" s="1984"/>
      <c r="K13" s="1998"/>
    </row>
    <row r="14" spans="1:11" s="468" customFormat="1" ht="12.75" customHeight="1">
      <c r="A14" s="1988"/>
      <c r="B14" s="1989"/>
      <c r="C14" s="1994"/>
      <c r="D14" s="1994"/>
      <c r="E14" s="1994"/>
      <c r="F14" s="1998"/>
      <c r="G14" s="1994"/>
      <c r="H14" s="1994"/>
      <c r="I14" s="1984"/>
      <c r="J14" s="1984"/>
      <c r="K14" s="1998"/>
    </row>
    <row r="15" spans="1:11" s="468" customFormat="1" ht="15.45" customHeight="1">
      <c r="A15" s="1990"/>
      <c r="B15" s="1991"/>
      <c r="C15" s="1995"/>
      <c r="D15" s="1995"/>
      <c r="E15" s="1995"/>
      <c r="F15" s="1999"/>
      <c r="G15" s="1995"/>
      <c r="H15" s="1995"/>
      <c r="I15" s="1985"/>
      <c r="J15" s="1985"/>
      <c r="K15" s="1999"/>
    </row>
    <row r="16" spans="1:11" s="472" customFormat="1" ht="19.2" customHeight="1">
      <c r="A16" s="446">
        <v>2017</v>
      </c>
      <c r="B16" s="636" t="s">
        <v>75</v>
      </c>
      <c r="C16" s="637">
        <v>82656</v>
      </c>
      <c r="D16" s="637">
        <v>47109</v>
      </c>
      <c r="E16" s="637">
        <v>11471</v>
      </c>
      <c r="F16" s="637">
        <v>71185</v>
      </c>
      <c r="G16" s="637">
        <v>5215</v>
      </c>
      <c r="H16" s="827">
        <v>71017</v>
      </c>
      <c r="I16" s="827">
        <v>2316</v>
      </c>
      <c r="J16" s="828">
        <v>20072</v>
      </c>
      <c r="K16" s="601" t="s">
        <v>16</v>
      </c>
    </row>
    <row r="17" spans="1:14" s="472" customFormat="1" ht="19.2" customHeight="1">
      <c r="A17" s="446"/>
      <c r="B17" s="636" t="s">
        <v>76</v>
      </c>
      <c r="C17" s="637">
        <v>82676</v>
      </c>
      <c r="D17" s="637">
        <v>47869</v>
      </c>
      <c r="E17" s="637">
        <v>11620</v>
      </c>
      <c r="F17" s="637">
        <v>71056</v>
      </c>
      <c r="G17" s="637">
        <v>5117</v>
      </c>
      <c r="H17" s="827">
        <v>71301</v>
      </c>
      <c r="I17" s="827">
        <v>2811</v>
      </c>
      <c r="J17" s="828">
        <v>20060</v>
      </c>
      <c r="K17" s="601" t="s">
        <v>16</v>
      </c>
    </row>
    <row r="18" spans="1:14" s="472" customFormat="1" ht="19.2" customHeight="1">
      <c r="A18" s="446"/>
      <c r="B18" s="636" t="s">
        <v>77</v>
      </c>
      <c r="C18" s="637">
        <v>81863</v>
      </c>
      <c r="D18" s="637">
        <v>47104</v>
      </c>
      <c r="E18" s="637">
        <v>12042</v>
      </c>
      <c r="F18" s="637">
        <v>69821</v>
      </c>
      <c r="G18" s="637">
        <v>4928</v>
      </c>
      <c r="H18" s="827">
        <v>71124</v>
      </c>
      <c r="I18" s="827">
        <v>4156</v>
      </c>
      <c r="J18" s="828">
        <v>20259</v>
      </c>
      <c r="K18" s="583">
        <v>33212</v>
      </c>
    </row>
    <row r="19" spans="1:14" s="472" customFormat="1" ht="19.2" customHeight="1">
      <c r="A19" s="446"/>
      <c r="B19" s="636" t="s">
        <v>78</v>
      </c>
      <c r="C19" s="637">
        <v>78619</v>
      </c>
      <c r="D19" s="637">
        <v>45104</v>
      </c>
      <c r="E19" s="637">
        <v>11605</v>
      </c>
      <c r="F19" s="637">
        <v>67014</v>
      </c>
      <c r="G19" s="637">
        <v>4578</v>
      </c>
      <c r="H19" s="827">
        <v>68183</v>
      </c>
      <c r="I19" s="827">
        <v>4227</v>
      </c>
      <c r="J19" s="828">
        <v>19357</v>
      </c>
      <c r="K19" s="601" t="s">
        <v>16</v>
      </c>
      <c r="M19" s="1459"/>
    </row>
    <row r="20" spans="1:14" s="649" customFormat="1" ht="19.2" customHeight="1">
      <c r="A20" s="647"/>
      <c r="B20" s="648" t="s">
        <v>79</v>
      </c>
      <c r="C20" s="615">
        <v>78410</v>
      </c>
      <c r="D20" s="615">
        <v>44726</v>
      </c>
      <c r="E20" s="615">
        <v>11291</v>
      </c>
      <c r="F20" s="615">
        <v>67119</v>
      </c>
      <c r="G20" s="615">
        <v>4437</v>
      </c>
      <c r="H20" s="829">
        <v>67735</v>
      </c>
      <c r="I20" s="829">
        <v>3988</v>
      </c>
      <c r="J20" s="668">
        <v>19196</v>
      </c>
      <c r="K20" s="601" t="s">
        <v>16</v>
      </c>
    </row>
    <row r="21" spans="1:14" s="472" customFormat="1" ht="19.2" customHeight="1">
      <c r="A21" s="446"/>
      <c r="B21" s="636" t="s">
        <v>80</v>
      </c>
      <c r="C21" s="637">
        <v>79430</v>
      </c>
      <c r="D21" s="637">
        <v>44721</v>
      </c>
      <c r="E21" s="637">
        <v>11117</v>
      </c>
      <c r="F21" s="637">
        <v>68313</v>
      </c>
      <c r="G21" s="637">
        <v>4433</v>
      </c>
      <c r="H21" s="827">
        <v>68414</v>
      </c>
      <c r="I21" s="827">
        <v>3730</v>
      </c>
      <c r="J21" s="828">
        <v>19434</v>
      </c>
      <c r="K21" s="583">
        <v>31293</v>
      </c>
      <c r="M21" s="1459"/>
    </row>
    <row r="22" spans="1:14" s="472" customFormat="1" ht="15" customHeight="1">
      <c r="A22" s="446"/>
      <c r="B22" s="636"/>
      <c r="C22" s="637"/>
      <c r="D22" s="637"/>
      <c r="E22" s="637"/>
      <c r="F22" s="637"/>
      <c r="G22" s="637"/>
      <c r="H22" s="827"/>
      <c r="I22" s="827"/>
      <c r="J22" s="828"/>
      <c r="K22" s="583"/>
    </row>
    <row r="23" spans="1:14" s="472" customFormat="1" ht="19.2" customHeight="1">
      <c r="A23" s="446">
        <v>2018</v>
      </c>
      <c r="B23" s="636" t="s">
        <v>81</v>
      </c>
      <c r="C23" s="637">
        <v>83101</v>
      </c>
      <c r="D23" s="637">
        <v>46122</v>
      </c>
      <c r="E23" s="637">
        <v>11222</v>
      </c>
      <c r="F23" s="637">
        <v>71879</v>
      </c>
      <c r="G23" s="637">
        <v>4564</v>
      </c>
      <c r="H23" s="827">
        <v>71040</v>
      </c>
      <c r="I23" s="827">
        <v>3921</v>
      </c>
      <c r="J23" s="828">
        <v>20186</v>
      </c>
      <c r="K23" s="601" t="s">
        <v>16</v>
      </c>
    </row>
    <row r="24" spans="1:14" s="472" customFormat="1" ht="19.2" customHeight="1">
      <c r="A24" s="446"/>
      <c r="B24" s="636" t="s">
        <v>82</v>
      </c>
      <c r="C24" s="637">
        <v>82636</v>
      </c>
      <c r="D24" s="637">
        <v>45755</v>
      </c>
      <c r="E24" s="637">
        <v>10961</v>
      </c>
      <c r="F24" s="637">
        <v>71675</v>
      </c>
      <c r="G24" s="637">
        <v>4486</v>
      </c>
      <c r="H24" s="827">
        <v>70716</v>
      </c>
      <c r="I24" s="827">
        <v>3812</v>
      </c>
      <c r="J24" s="828">
        <v>20110</v>
      </c>
      <c r="K24" s="601" t="s">
        <v>16</v>
      </c>
    </row>
    <row r="25" spans="1:14" s="472" customFormat="1" ht="19.2" customHeight="1">
      <c r="A25" s="446"/>
      <c r="B25" s="636" t="s">
        <v>71</v>
      </c>
      <c r="C25" s="637">
        <v>80399</v>
      </c>
      <c r="D25" s="637">
        <v>44510</v>
      </c>
      <c r="E25" s="637">
        <v>10535</v>
      </c>
      <c r="F25" s="637">
        <v>69864</v>
      </c>
      <c r="G25" s="637">
        <v>4350</v>
      </c>
      <c r="H25" s="827">
        <v>69038</v>
      </c>
      <c r="I25" s="827">
        <v>3442</v>
      </c>
      <c r="J25" s="828">
        <v>19768</v>
      </c>
      <c r="K25" s="583">
        <v>30988</v>
      </c>
      <c r="M25" s="1459"/>
    </row>
    <row r="26" spans="1:14" s="472" customFormat="1" ht="19.2" customHeight="1">
      <c r="A26" s="446"/>
      <c r="B26" s="636" t="s">
        <v>72</v>
      </c>
      <c r="C26" s="637">
        <v>76501</v>
      </c>
      <c r="D26" s="637">
        <v>43145</v>
      </c>
      <c r="E26" s="637">
        <v>10082</v>
      </c>
      <c r="F26" s="637">
        <v>66419</v>
      </c>
      <c r="G26" s="637">
        <v>4177</v>
      </c>
      <c r="H26" s="827">
        <v>65820</v>
      </c>
      <c r="I26" s="1460">
        <v>1911</v>
      </c>
      <c r="J26" s="828">
        <v>18865</v>
      </c>
      <c r="K26" s="601" t="s">
        <v>16</v>
      </c>
      <c r="N26" s="1459"/>
    </row>
    <row r="27" spans="1:14" s="472" customFormat="1" ht="19.2" customHeight="1">
      <c r="A27" s="446"/>
      <c r="B27" s="636" t="s">
        <v>73</v>
      </c>
      <c r="C27" s="637">
        <v>73249</v>
      </c>
      <c r="D27" s="637">
        <v>41834</v>
      </c>
      <c r="E27" s="637">
        <v>9973</v>
      </c>
      <c r="F27" s="637">
        <v>63276</v>
      </c>
      <c r="G27" s="637">
        <v>4015</v>
      </c>
      <c r="H27" s="827">
        <v>63189</v>
      </c>
      <c r="I27" s="827">
        <v>2128</v>
      </c>
      <c r="J27" s="828">
        <v>18234</v>
      </c>
      <c r="K27" s="601" t="s">
        <v>16</v>
      </c>
      <c r="M27" s="1459"/>
    </row>
    <row r="28" spans="1:14" s="472" customFormat="1" ht="19.2" customHeight="1">
      <c r="A28" s="446"/>
      <c r="B28" s="636" t="s">
        <v>74</v>
      </c>
      <c r="C28" s="637">
        <v>71091</v>
      </c>
      <c r="D28" s="637">
        <v>41198</v>
      </c>
      <c r="E28" s="637">
        <v>9674</v>
      </c>
      <c r="F28" s="637">
        <v>61417</v>
      </c>
      <c r="G28" s="637">
        <v>3840</v>
      </c>
      <c r="H28" s="1460">
        <v>61208</v>
      </c>
      <c r="I28" s="1460">
        <v>1609</v>
      </c>
      <c r="J28" s="1208">
        <v>17713</v>
      </c>
      <c r="K28" s="1466">
        <v>29546</v>
      </c>
      <c r="N28" s="1459"/>
    </row>
    <row r="29" spans="1:14" s="472" customFormat="1" ht="19.2" customHeight="1">
      <c r="A29" s="446"/>
      <c r="B29" s="1597" t="s">
        <v>75</v>
      </c>
      <c r="C29" s="1598">
        <v>70988</v>
      </c>
      <c r="D29" s="1598">
        <v>41843</v>
      </c>
      <c r="E29" s="1598">
        <v>9611</v>
      </c>
      <c r="F29" s="1598">
        <v>61377</v>
      </c>
      <c r="G29" s="1598">
        <v>3790</v>
      </c>
      <c r="H29" s="1460">
        <v>61170</v>
      </c>
      <c r="I29" s="1460">
        <v>1780</v>
      </c>
      <c r="J29" s="1599">
        <v>17459</v>
      </c>
      <c r="K29" s="601" t="s">
        <v>16</v>
      </c>
      <c r="N29" s="1459"/>
    </row>
    <row r="30" spans="1:14" s="472" customFormat="1" ht="19.2" customHeight="1">
      <c r="A30" s="446"/>
      <c r="B30" s="1597" t="s">
        <v>76</v>
      </c>
      <c r="C30" s="1598">
        <v>70633</v>
      </c>
      <c r="D30" s="1598">
        <v>41921</v>
      </c>
      <c r="E30" s="1598">
        <v>9626</v>
      </c>
      <c r="F30" s="1598">
        <v>61007</v>
      </c>
      <c r="G30" s="1598">
        <v>3708</v>
      </c>
      <c r="H30" s="1460">
        <v>60807</v>
      </c>
      <c r="I30" s="1460">
        <v>2104</v>
      </c>
      <c r="J30" s="1599">
        <v>17313</v>
      </c>
      <c r="K30" s="1751" t="s">
        <v>16</v>
      </c>
      <c r="N30" s="1459"/>
    </row>
    <row r="31" spans="1:14" s="472" customFormat="1" ht="19.2" customHeight="1">
      <c r="A31" s="446"/>
      <c r="B31" s="1597" t="s">
        <v>77</v>
      </c>
      <c r="C31" s="1598">
        <v>69964</v>
      </c>
      <c r="D31" s="1598">
        <v>41141</v>
      </c>
      <c r="E31" s="1598">
        <v>9982</v>
      </c>
      <c r="F31" s="1598">
        <v>59982</v>
      </c>
      <c r="G31" s="1598">
        <v>3621</v>
      </c>
      <c r="H31" s="1460">
        <v>60618</v>
      </c>
      <c r="I31" s="1460">
        <v>3176</v>
      </c>
      <c r="J31" s="1599">
        <v>17484</v>
      </c>
      <c r="K31" s="1752">
        <v>28849</v>
      </c>
      <c r="N31" s="1459"/>
    </row>
    <row r="32" spans="1:14" s="472" customFormat="1" ht="19.2" customHeight="1">
      <c r="A32" s="446"/>
      <c r="B32" s="447" t="s">
        <v>43</v>
      </c>
      <c r="C32" s="448">
        <f>C31/C18*100</f>
        <v>85.46473987027106</v>
      </c>
      <c r="D32" s="448">
        <f t="shared" ref="D32:K32" si="0">D31/D18*100</f>
        <v>87.34077785326086</v>
      </c>
      <c r="E32" s="448">
        <f t="shared" si="0"/>
        <v>82.893207108453751</v>
      </c>
      <c r="F32" s="448">
        <f t="shared" si="0"/>
        <v>85.908251099239479</v>
      </c>
      <c r="G32" s="448">
        <f t="shared" si="0"/>
        <v>73.478084415584405</v>
      </c>
      <c r="H32" s="448">
        <f t="shared" si="0"/>
        <v>85.228614813565045</v>
      </c>
      <c r="I32" s="448">
        <f t="shared" si="0"/>
        <v>76.41963426371511</v>
      </c>
      <c r="J32" s="448">
        <f t="shared" si="0"/>
        <v>86.302384125573823</v>
      </c>
      <c r="K32" s="1753">
        <f t="shared" si="0"/>
        <v>86.863181982415995</v>
      </c>
      <c r="N32" s="1459"/>
    </row>
    <row r="33" spans="1:14" s="734" customFormat="1" ht="19.2" customHeight="1">
      <c r="A33" s="1095"/>
      <c r="B33" s="449" t="s">
        <v>44</v>
      </c>
      <c r="C33" s="450">
        <f>C31/C30*100</f>
        <v>99.052850650545778</v>
      </c>
      <c r="D33" s="450">
        <f t="shared" ref="D33:J33" si="1">D31/D30*100</f>
        <v>98.13935736265833</v>
      </c>
      <c r="E33" s="450">
        <f t="shared" si="1"/>
        <v>103.698317057968</v>
      </c>
      <c r="F33" s="450">
        <f t="shared" si="1"/>
        <v>98.319864933532216</v>
      </c>
      <c r="G33" s="450">
        <f t="shared" si="1"/>
        <v>97.653721682847888</v>
      </c>
      <c r="H33" s="450">
        <f t="shared" si="1"/>
        <v>99.689180521979381</v>
      </c>
      <c r="I33" s="450">
        <f t="shared" si="1"/>
        <v>150.95057034220531</v>
      </c>
      <c r="J33" s="450">
        <f t="shared" si="1"/>
        <v>100.98769710622075</v>
      </c>
      <c r="K33" s="1750">
        <f>K31/K28*100</f>
        <v>97.640966628308405</v>
      </c>
      <c r="N33" s="1459"/>
    </row>
    <row r="34" spans="1:14" s="468" customFormat="1" ht="20.100000000000001" customHeight="1">
      <c r="A34" s="1981" t="s">
        <v>2117</v>
      </c>
      <c r="B34" s="1981"/>
      <c r="C34" s="1981"/>
      <c r="D34" s="1981"/>
      <c r="E34" s="1981"/>
      <c r="F34" s="1981"/>
      <c r="G34" s="1981"/>
      <c r="H34" s="1981"/>
      <c r="I34" s="1981"/>
      <c r="J34" s="1981"/>
      <c r="K34" s="1981"/>
      <c r="L34" s="472"/>
      <c r="N34" s="1459"/>
    </row>
    <row r="35" spans="1:14" s="1332" customFormat="1" ht="12.75" customHeight="1">
      <c r="A35" s="1982" t="s">
        <v>472</v>
      </c>
      <c r="B35" s="1982"/>
      <c r="C35" s="1982"/>
      <c r="D35" s="1982"/>
      <c r="E35" s="1982"/>
      <c r="F35" s="1982"/>
      <c r="G35" s="1982"/>
      <c r="H35" s="1982"/>
      <c r="I35" s="1982"/>
      <c r="J35" s="1982"/>
      <c r="K35" s="1982"/>
    </row>
    <row r="39" spans="1:14">
      <c r="C39" s="1467"/>
      <c r="D39" s="1467"/>
      <c r="E39" s="1467"/>
      <c r="F39" s="1467"/>
      <c r="G39" s="1467"/>
      <c r="H39" s="1467"/>
      <c r="I39" s="1467"/>
      <c r="J39" s="1467"/>
      <c r="K39" s="1467"/>
    </row>
  </sheetData>
  <mergeCells count="18">
    <mergeCell ref="A1:G1"/>
    <mergeCell ref="A2:E2"/>
    <mergeCell ref="A3:K3"/>
    <mergeCell ref="A4:B4"/>
    <mergeCell ref="G9:G15"/>
    <mergeCell ref="A34:K34"/>
    <mergeCell ref="A35:K35"/>
    <mergeCell ref="I7:I15"/>
    <mergeCell ref="J7:J15"/>
    <mergeCell ref="A5:B15"/>
    <mergeCell ref="C5:K5"/>
    <mergeCell ref="C6:C15"/>
    <mergeCell ref="D6:K6"/>
    <mergeCell ref="D7:D15"/>
    <mergeCell ref="E7:E15"/>
    <mergeCell ref="F7:F15"/>
    <mergeCell ref="H7:H15"/>
    <mergeCell ref="K7:K15"/>
  </mergeCells>
  <hyperlinks>
    <hyperlink ref="J1" location="'Spis tablic     List of tables'!A15" display="Powrót do spisu tablic"/>
    <hyperlink ref="J2" location="'Spis tablic     List of tables'!A18" display="Return to list of tables"/>
  </hyperlinks>
  <pageMargins left="0.39370078740157483" right="0.39370078740157483" top="0.19685039370078741" bottom="0.19685039370078741" header="0.31496062992125984" footer="0.31496062992125984"/>
  <pageSetup paperSize="9" scale="95"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showGridLines="0" zoomScaleNormal="100" workbookViewId="0"/>
  </sheetViews>
  <sheetFormatPr defaultColWidth="9" defaultRowHeight="13.2"/>
  <cols>
    <col min="1" max="1" width="8.59765625" style="273" customWidth="1"/>
    <col min="2" max="2" width="10.19921875" style="273" customWidth="1"/>
    <col min="3" max="10" width="14.59765625" style="273" customWidth="1"/>
    <col min="11" max="16384" width="9" style="273"/>
  </cols>
  <sheetData>
    <row r="1" spans="1:10" s="259" customFormat="1" ht="12.75" customHeight="1">
      <c r="A1" s="257" t="s">
        <v>2118</v>
      </c>
      <c r="B1" s="257"/>
      <c r="C1" s="258"/>
      <c r="D1" s="258"/>
      <c r="E1" s="258"/>
      <c r="F1" s="258"/>
      <c r="G1" s="258"/>
      <c r="H1" s="2004" t="s">
        <v>31</v>
      </c>
      <c r="I1" s="2004"/>
      <c r="J1" s="2004"/>
    </row>
    <row r="2" spans="1:10" s="259" customFormat="1" ht="12.75" customHeight="1">
      <c r="A2" s="260" t="s">
        <v>220</v>
      </c>
      <c r="B2" s="260"/>
      <c r="C2" s="258"/>
      <c r="D2" s="258"/>
      <c r="E2" s="258"/>
      <c r="F2" s="258"/>
      <c r="G2" s="258"/>
      <c r="H2" s="1856" t="s">
        <v>283</v>
      </c>
      <c r="I2" s="1856"/>
      <c r="J2" s="1856"/>
    </row>
    <row r="3" spans="1:10" s="1334" customFormat="1" ht="12.75" customHeight="1">
      <c r="A3" s="1541" t="s">
        <v>2119</v>
      </c>
      <c r="B3" s="1541"/>
      <c r="C3" s="1333"/>
      <c r="D3" s="1333"/>
      <c r="E3" s="1333"/>
      <c r="F3" s="1333"/>
      <c r="G3" s="1333"/>
      <c r="H3" s="1333"/>
      <c r="I3" s="1333"/>
      <c r="J3" s="1333"/>
    </row>
    <row r="4" spans="1:10" s="1334" customFormat="1" ht="12.75" customHeight="1">
      <c r="A4" s="2003" t="s">
        <v>292</v>
      </c>
      <c r="B4" s="2003"/>
      <c r="C4" s="1333"/>
      <c r="D4" s="1333"/>
      <c r="E4" s="1333"/>
      <c r="F4" s="1333"/>
      <c r="G4" s="1333"/>
      <c r="H4" s="1333"/>
      <c r="I4" s="1333"/>
      <c r="J4" s="1333"/>
    </row>
    <row r="5" spans="1:10" s="261" customFormat="1" ht="12.75" customHeight="1">
      <c r="A5" s="2013" t="s">
        <v>983</v>
      </c>
      <c r="B5" s="2016"/>
      <c r="C5" s="2010" t="s">
        <v>984</v>
      </c>
      <c r="D5" s="2006" t="s">
        <v>985</v>
      </c>
      <c r="E5" s="262"/>
      <c r="F5" s="2006" t="s">
        <v>987</v>
      </c>
      <c r="G5" s="262"/>
      <c r="H5" s="2006" t="s">
        <v>990</v>
      </c>
      <c r="I5" s="2013"/>
      <c r="J5" s="2013"/>
    </row>
    <row r="6" spans="1:10" s="261" customFormat="1" ht="12.75" customHeight="1">
      <c r="A6" s="2017"/>
      <c r="B6" s="2018"/>
      <c r="C6" s="2011"/>
      <c r="D6" s="2007"/>
      <c r="E6" s="263"/>
      <c r="F6" s="2007"/>
      <c r="G6" s="263"/>
      <c r="H6" s="2007"/>
      <c r="I6" s="2014"/>
      <c r="J6" s="2014"/>
    </row>
    <row r="7" spans="1:10" s="261" customFormat="1" ht="9" customHeight="1">
      <c r="A7" s="2017"/>
      <c r="B7" s="2018"/>
      <c r="C7" s="2011"/>
      <c r="D7" s="2007"/>
      <c r="E7" s="263"/>
      <c r="F7" s="2007"/>
      <c r="G7" s="263"/>
      <c r="H7" s="2008"/>
      <c r="I7" s="2015"/>
      <c r="J7" s="2015"/>
    </row>
    <row r="8" spans="1:10" s="261" customFormat="1" ht="12" customHeight="1">
      <c r="A8" s="2017"/>
      <c r="B8" s="2018"/>
      <c r="C8" s="2011"/>
      <c r="D8" s="2007"/>
      <c r="E8" s="2010" t="s">
        <v>986</v>
      </c>
      <c r="F8" s="2007"/>
      <c r="G8" s="2010" t="s">
        <v>988</v>
      </c>
      <c r="H8" s="2006" t="s">
        <v>989</v>
      </c>
      <c r="I8" s="263"/>
      <c r="J8" s="2006" t="s">
        <v>992</v>
      </c>
    </row>
    <row r="9" spans="1:10" s="261" customFormat="1" ht="12" customHeight="1">
      <c r="A9" s="2017"/>
      <c r="B9" s="2018"/>
      <c r="C9" s="2011"/>
      <c r="D9" s="2007"/>
      <c r="E9" s="2011"/>
      <c r="F9" s="2007"/>
      <c r="G9" s="2011"/>
      <c r="H9" s="2007"/>
      <c r="I9" s="830"/>
      <c r="J9" s="2007"/>
    </row>
    <row r="10" spans="1:10" s="261" customFormat="1" ht="12" customHeight="1">
      <c r="A10" s="2017"/>
      <c r="B10" s="2018"/>
      <c r="C10" s="2011"/>
      <c r="D10" s="2007"/>
      <c r="E10" s="2011"/>
      <c r="F10" s="2007"/>
      <c r="G10" s="2011"/>
      <c r="H10" s="2007"/>
      <c r="I10" s="2010" t="s">
        <v>991</v>
      </c>
      <c r="J10" s="2007"/>
    </row>
    <row r="11" spans="1:10" s="261" customFormat="1" ht="36.75" customHeight="1">
      <c r="A11" s="2017"/>
      <c r="B11" s="2018"/>
      <c r="C11" s="2011"/>
      <c r="D11" s="2007"/>
      <c r="E11" s="2011"/>
      <c r="F11" s="2007"/>
      <c r="G11" s="2011"/>
      <c r="H11" s="2007"/>
      <c r="I11" s="1968"/>
      <c r="J11" s="2007"/>
    </row>
    <row r="12" spans="1:10" s="261" customFormat="1" ht="12.75" customHeight="1">
      <c r="A12" s="2017"/>
      <c r="B12" s="2018"/>
      <c r="C12" s="2011"/>
      <c r="D12" s="2007"/>
      <c r="E12" s="2011"/>
      <c r="F12" s="2007"/>
      <c r="G12" s="2011"/>
      <c r="H12" s="2007"/>
      <c r="I12" s="1968"/>
      <c r="J12" s="2007"/>
    </row>
    <row r="13" spans="1:10" s="261" customFormat="1" ht="12.75" customHeight="1">
      <c r="A13" s="2017"/>
      <c r="B13" s="2018"/>
      <c r="C13" s="2011"/>
      <c r="D13" s="2007"/>
      <c r="E13" s="2011"/>
      <c r="F13" s="2007"/>
      <c r="G13" s="2011"/>
      <c r="H13" s="2007"/>
      <c r="I13" s="1968"/>
      <c r="J13" s="2007"/>
    </row>
    <row r="14" spans="1:10" s="261" customFormat="1" ht="12.75" customHeight="1">
      <c r="A14" s="2017"/>
      <c r="B14" s="2018"/>
      <c r="C14" s="2011"/>
      <c r="D14" s="2007"/>
      <c r="E14" s="2011"/>
      <c r="F14" s="2007"/>
      <c r="G14" s="2011"/>
      <c r="H14" s="2007"/>
      <c r="I14" s="1968"/>
      <c r="J14" s="2007"/>
    </row>
    <row r="15" spans="1:10" s="261" customFormat="1" ht="12.75" customHeight="1">
      <c r="A15" s="2017"/>
      <c r="B15" s="2018"/>
      <c r="C15" s="2011"/>
      <c r="D15" s="2007"/>
      <c r="E15" s="2011"/>
      <c r="F15" s="2007"/>
      <c r="G15" s="2011"/>
      <c r="H15" s="2007"/>
      <c r="I15" s="1968"/>
      <c r="J15" s="2007"/>
    </row>
    <row r="16" spans="1:10" s="261" customFormat="1" ht="12.75" customHeight="1">
      <c r="A16" s="2017"/>
      <c r="B16" s="2018"/>
      <c r="C16" s="2011"/>
      <c r="D16" s="2007"/>
      <c r="E16" s="2011"/>
      <c r="F16" s="2007"/>
      <c r="G16" s="2011"/>
      <c r="H16" s="2007"/>
      <c r="I16" s="1968"/>
      <c r="J16" s="2007"/>
    </row>
    <row r="17" spans="1:10" s="261" customFormat="1" ht="15.45" customHeight="1">
      <c r="A17" s="2019"/>
      <c r="B17" s="2020"/>
      <c r="C17" s="2012"/>
      <c r="D17" s="2008"/>
      <c r="E17" s="2012"/>
      <c r="F17" s="2008"/>
      <c r="G17" s="2012"/>
      <c r="H17" s="2008"/>
      <c r="I17" s="1969"/>
      <c r="J17" s="2008"/>
    </row>
    <row r="18" spans="1:10" s="266" customFormat="1" ht="17.100000000000001" customHeight="1">
      <c r="A18" s="264">
        <v>2017</v>
      </c>
      <c r="B18" s="265" t="s">
        <v>75</v>
      </c>
      <c r="C18" s="267">
        <v>5.6</v>
      </c>
      <c r="D18" s="338">
        <v>11363</v>
      </c>
      <c r="E18" s="831">
        <v>8911</v>
      </c>
      <c r="F18" s="492">
        <v>12057</v>
      </c>
      <c r="G18" s="492">
        <v>5249</v>
      </c>
      <c r="H18" s="492">
        <v>8438</v>
      </c>
      <c r="I18" s="268">
        <v>7790</v>
      </c>
      <c r="J18" s="828">
        <v>7331</v>
      </c>
    </row>
    <row r="19" spans="1:10" s="266" customFormat="1" ht="17.100000000000001" customHeight="1">
      <c r="A19" s="264"/>
      <c r="B19" s="265" t="s">
        <v>76</v>
      </c>
      <c r="C19" s="267">
        <v>5.6</v>
      </c>
      <c r="D19" s="338">
        <v>11463</v>
      </c>
      <c r="E19" s="831">
        <v>8974</v>
      </c>
      <c r="F19" s="492">
        <v>11443</v>
      </c>
      <c r="G19" s="492">
        <v>5337</v>
      </c>
      <c r="H19" s="492">
        <v>10117</v>
      </c>
      <c r="I19" s="268">
        <v>9263</v>
      </c>
      <c r="J19" s="828">
        <v>8607</v>
      </c>
    </row>
    <row r="20" spans="1:10" s="669" customFormat="1" ht="17.100000000000001" customHeight="1">
      <c r="A20" s="647"/>
      <c r="B20" s="648" t="s">
        <v>77</v>
      </c>
      <c r="C20" s="650">
        <v>5.5</v>
      </c>
      <c r="D20" s="661">
        <v>13587</v>
      </c>
      <c r="E20" s="666">
        <v>9599</v>
      </c>
      <c r="F20" s="667">
        <v>14400</v>
      </c>
      <c r="G20" s="667">
        <v>7847</v>
      </c>
      <c r="H20" s="667">
        <v>10769</v>
      </c>
      <c r="I20" s="615">
        <v>9506</v>
      </c>
      <c r="J20" s="668">
        <v>8442</v>
      </c>
    </row>
    <row r="21" spans="1:10" s="266" customFormat="1" ht="17.100000000000001" customHeight="1">
      <c r="A21" s="264"/>
      <c r="B21" s="265" t="s">
        <v>78</v>
      </c>
      <c r="C21" s="267">
        <v>5.3</v>
      </c>
      <c r="D21" s="661">
        <v>12994</v>
      </c>
      <c r="E21" s="666">
        <v>9714</v>
      </c>
      <c r="F21" s="492">
        <v>16238</v>
      </c>
      <c r="G21" s="492">
        <v>7401</v>
      </c>
      <c r="H21" s="492">
        <v>10870</v>
      </c>
      <c r="I21" s="268">
        <v>10215</v>
      </c>
      <c r="J21" s="828">
        <v>8270</v>
      </c>
    </row>
    <row r="22" spans="1:10" s="649" customFormat="1" ht="17.100000000000001" customHeight="1">
      <c r="A22" s="647"/>
      <c r="B22" s="648" t="s">
        <v>79</v>
      </c>
      <c r="C22" s="650">
        <v>5.3</v>
      </c>
      <c r="D22" s="661">
        <v>11593</v>
      </c>
      <c r="E22" s="666">
        <v>9194</v>
      </c>
      <c r="F22" s="667">
        <v>11802</v>
      </c>
      <c r="G22" s="667">
        <v>6204</v>
      </c>
      <c r="H22" s="667">
        <v>8790</v>
      </c>
      <c r="I22" s="615">
        <v>8234</v>
      </c>
      <c r="J22" s="668">
        <v>7524</v>
      </c>
    </row>
    <row r="23" spans="1:10" s="649" customFormat="1" ht="17.100000000000001" customHeight="1">
      <c r="A23" s="647"/>
      <c r="B23" s="648" t="s">
        <v>80</v>
      </c>
      <c r="C23" s="650" t="s">
        <v>1813</v>
      </c>
      <c r="D23" s="661">
        <v>10783</v>
      </c>
      <c r="E23" s="666">
        <v>9191</v>
      </c>
      <c r="F23" s="667">
        <v>9763</v>
      </c>
      <c r="G23" s="667">
        <v>5528</v>
      </c>
      <c r="H23" s="667">
        <v>6873</v>
      </c>
      <c r="I23" s="615">
        <v>6521</v>
      </c>
      <c r="J23" s="668">
        <v>4985</v>
      </c>
    </row>
    <row r="24" spans="1:10" s="649" customFormat="1" ht="14.25" customHeight="1">
      <c r="A24" s="647"/>
      <c r="B24" s="648"/>
      <c r="C24" s="650"/>
      <c r="D24" s="661"/>
      <c r="E24" s="666"/>
      <c r="F24" s="667"/>
      <c r="G24" s="667"/>
      <c r="H24" s="667"/>
      <c r="I24" s="615"/>
      <c r="J24" s="668"/>
    </row>
    <row r="25" spans="1:10" s="649" customFormat="1" ht="17.100000000000001" customHeight="1">
      <c r="A25" s="647">
        <v>2018</v>
      </c>
      <c r="B25" s="648" t="s">
        <v>81</v>
      </c>
      <c r="C25" s="650" t="s">
        <v>1830</v>
      </c>
      <c r="D25" s="661">
        <v>13230</v>
      </c>
      <c r="E25" s="666">
        <v>10727</v>
      </c>
      <c r="F25" s="667">
        <v>9559</v>
      </c>
      <c r="G25" s="667">
        <v>5060</v>
      </c>
      <c r="H25" s="667">
        <v>9018</v>
      </c>
      <c r="I25" s="615">
        <v>8363</v>
      </c>
      <c r="J25" s="668">
        <v>7269</v>
      </c>
    </row>
    <row r="26" spans="1:10" s="649" customFormat="1" ht="17.100000000000001" customHeight="1">
      <c r="A26" s="647"/>
      <c r="B26" s="648" t="s">
        <v>82</v>
      </c>
      <c r="C26" s="650">
        <v>5.5</v>
      </c>
      <c r="D26" s="661">
        <v>9728</v>
      </c>
      <c r="E26" s="666">
        <v>7812</v>
      </c>
      <c r="F26" s="667">
        <v>10193</v>
      </c>
      <c r="G26" s="667">
        <v>5010</v>
      </c>
      <c r="H26" s="667">
        <v>9574</v>
      </c>
      <c r="I26" s="615">
        <v>8709</v>
      </c>
      <c r="J26" s="668">
        <v>7916</v>
      </c>
    </row>
    <row r="27" spans="1:10" s="649" customFormat="1" ht="17.100000000000001" customHeight="1">
      <c r="A27" s="647"/>
      <c r="B27" s="648" t="s">
        <v>71</v>
      </c>
      <c r="C27" s="650" t="s">
        <v>1813</v>
      </c>
      <c r="D27" s="661">
        <v>10486</v>
      </c>
      <c r="E27" s="666">
        <v>8679</v>
      </c>
      <c r="F27" s="667">
        <v>12723</v>
      </c>
      <c r="G27" s="667">
        <v>6385</v>
      </c>
      <c r="H27" s="667">
        <v>11948</v>
      </c>
      <c r="I27" s="615">
        <v>10740</v>
      </c>
      <c r="J27" s="668">
        <v>8341</v>
      </c>
    </row>
    <row r="28" spans="1:10" s="649" customFormat="1" ht="17.100000000000001" customHeight="1">
      <c r="A28" s="647"/>
      <c r="B28" s="648" t="s">
        <v>72</v>
      </c>
      <c r="C28" s="650">
        <v>5.0999999999999996</v>
      </c>
      <c r="D28" s="661">
        <v>9270</v>
      </c>
      <c r="E28" s="666">
        <v>7716</v>
      </c>
      <c r="F28" s="667">
        <v>13168</v>
      </c>
      <c r="G28" s="667">
        <v>6777</v>
      </c>
      <c r="H28" s="667">
        <v>10557</v>
      </c>
      <c r="I28" s="615">
        <v>9803</v>
      </c>
      <c r="J28" s="668">
        <v>9175</v>
      </c>
    </row>
    <row r="29" spans="1:10" s="649" customFormat="1" ht="17.100000000000001" customHeight="1">
      <c r="A29" s="647"/>
      <c r="B29" s="648" t="s">
        <v>73</v>
      </c>
      <c r="C29" s="650">
        <v>4.9000000000000004</v>
      </c>
      <c r="D29" s="661">
        <v>8541</v>
      </c>
      <c r="E29" s="666">
        <v>6786</v>
      </c>
      <c r="F29" s="667">
        <v>11793</v>
      </c>
      <c r="G29" s="667">
        <v>5892</v>
      </c>
      <c r="H29" s="667">
        <v>9417</v>
      </c>
      <c r="I29" s="615">
        <v>8660</v>
      </c>
      <c r="J29" s="668">
        <v>8257</v>
      </c>
    </row>
    <row r="30" spans="1:10" s="649" customFormat="1" ht="17.100000000000001" customHeight="1">
      <c r="A30" s="647"/>
      <c r="B30" s="648" t="s">
        <v>74</v>
      </c>
      <c r="C30" s="650" t="s">
        <v>1854</v>
      </c>
      <c r="D30" s="661">
        <v>8970</v>
      </c>
      <c r="E30" s="666">
        <v>7263</v>
      </c>
      <c r="F30" s="667">
        <v>11128</v>
      </c>
      <c r="G30" s="667">
        <v>5286</v>
      </c>
      <c r="H30" s="667">
        <v>8602</v>
      </c>
      <c r="I30" s="615">
        <v>8022</v>
      </c>
      <c r="J30" s="668">
        <v>7553</v>
      </c>
    </row>
    <row r="31" spans="1:10" s="649" customFormat="1" ht="17.100000000000001" customHeight="1">
      <c r="A31" s="647"/>
      <c r="B31" s="1600" t="s">
        <v>75</v>
      </c>
      <c r="C31" s="1601">
        <v>4.7</v>
      </c>
      <c r="D31" s="661">
        <v>10280</v>
      </c>
      <c r="E31" s="1602">
        <v>8036</v>
      </c>
      <c r="F31" s="1603">
        <v>10383</v>
      </c>
      <c r="G31" s="1603">
        <v>4915</v>
      </c>
      <c r="H31" s="1603">
        <v>8813</v>
      </c>
      <c r="I31" s="1604">
        <v>8004</v>
      </c>
      <c r="J31" s="1605">
        <v>8084</v>
      </c>
    </row>
    <row r="32" spans="1:10" s="649" customFormat="1" ht="17.100000000000001" customHeight="1">
      <c r="A32" s="647"/>
      <c r="B32" s="1600" t="s">
        <v>76</v>
      </c>
      <c r="C32" s="1601">
        <v>4.7</v>
      </c>
      <c r="D32" s="661">
        <v>9368</v>
      </c>
      <c r="E32" s="1602">
        <v>7301</v>
      </c>
      <c r="F32" s="1603">
        <v>9723</v>
      </c>
      <c r="G32" s="1603">
        <v>4504</v>
      </c>
      <c r="H32" s="1603">
        <v>8528</v>
      </c>
      <c r="I32" s="1604">
        <v>7869</v>
      </c>
      <c r="J32" s="1702">
        <v>7863</v>
      </c>
    </row>
    <row r="33" spans="1:12" s="649" customFormat="1" ht="17.100000000000001" customHeight="1">
      <c r="A33" s="647"/>
      <c r="B33" s="1600" t="s">
        <v>77</v>
      </c>
      <c r="C33" s="1601">
        <v>4.7</v>
      </c>
      <c r="D33" s="661">
        <v>10653</v>
      </c>
      <c r="E33" s="1602">
        <v>7503</v>
      </c>
      <c r="F33" s="1603">
        <v>11322</v>
      </c>
      <c r="G33" s="1603">
        <v>6507</v>
      </c>
      <c r="H33" s="1603">
        <v>8012</v>
      </c>
      <c r="I33" s="1604">
        <v>7373</v>
      </c>
      <c r="J33" s="1702">
        <v>6231</v>
      </c>
    </row>
    <row r="34" spans="1:12" s="266" customFormat="1" ht="17.100000000000001" customHeight="1">
      <c r="A34" s="264"/>
      <c r="B34" s="269" t="s">
        <v>43</v>
      </c>
      <c r="C34" s="270" t="s">
        <v>15</v>
      </c>
      <c r="D34" s="832">
        <f>D33/D20*100</f>
        <v>78.405829101346882</v>
      </c>
      <c r="E34" s="832">
        <f t="shared" ref="E34:J34" si="0">E33/E20*100</f>
        <v>78.164392124179599</v>
      </c>
      <c r="F34" s="832">
        <f t="shared" si="0"/>
        <v>78.625</v>
      </c>
      <c r="G34" s="832">
        <f t="shared" si="0"/>
        <v>82.923410220466423</v>
      </c>
      <c r="H34" s="832">
        <f t="shared" si="0"/>
        <v>74.398737115795342</v>
      </c>
      <c r="I34" s="832">
        <f t="shared" si="0"/>
        <v>77.561540079949509</v>
      </c>
      <c r="J34" s="1703">
        <f t="shared" si="0"/>
        <v>73.80952380952381</v>
      </c>
    </row>
    <row r="35" spans="1:12" s="1097" customFormat="1" ht="17.100000000000001" customHeight="1">
      <c r="A35" s="1096"/>
      <c r="B35" s="271" t="s">
        <v>44</v>
      </c>
      <c r="C35" s="272" t="s">
        <v>15</v>
      </c>
      <c r="D35" s="272">
        <f>D33/D32*100</f>
        <v>113.71690862510675</v>
      </c>
      <c r="E35" s="272">
        <f t="shared" ref="E35:J35" si="1">E33/E32*100</f>
        <v>102.76674428160526</v>
      </c>
      <c r="F35" s="272">
        <f t="shared" si="1"/>
        <v>116.44554149953719</v>
      </c>
      <c r="G35" s="272">
        <f t="shared" si="1"/>
        <v>144.47158081705152</v>
      </c>
      <c r="H35" s="272">
        <f t="shared" si="1"/>
        <v>93.949343339587244</v>
      </c>
      <c r="I35" s="272">
        <f t="shared" si="1"/>
        <v>93.696784851950682</v>
      </c>
      <c r="J35" s="1704">
        <f t="shared" si="1"/>
        <v>79.244563143838235</v>
      </c>
    </row>
    <row r="36" spans="1:12" s="261" customFormat="1" ht="20.100000000000001" customHeight="1">
      <c r="A36" s="2009" t="s">
        <v>2120</v>
      </c>
      <c r="B36" s="2009"/>
      <c r="C36" s="2009"/>
      <c r="D36" s="2009"/>
      <c r="E36" s="2009"/>
      <c r="F36" s="2009"/>
      <c r="G36" s="2009"/>
      <c r="H36" s="833"/>
      <c r="I36" s="833"/>
      <c r="J36" s="833"/>
      <c r="K36" s="266"/>
      <c r="L36" s="266"/>
    </row>
    <row r="37" spans="1:12">
      <c r="A37" s="460" t="s">
        <v>473</v>
      </c>
      <c r="B37" s="461"/>
      <c r="C37" s="461"/>
      <c r="D37" s="461"/>
      <c r="E37" s="834"/>
      <c r="F37" s="834"/>
      <c r="G37" s="834"/>
      <c r="H37" s="834"/>
      <c r="I37" s="834"/>
      <c r="J37" s="834"/>
      <c r="K37" s="1705"/>
      <c r="L37" s="1705"/>
    </row>
    <row r="38" spans="1:12" s="1336" customFormat="1" ht="15" customHeight="1">
      <c r="A38" s="2005" t="s">
        <v>993</v>
      </c>
      <c r="B38" s="2005"/>
      <c r="C38" s="2005"/>
      <c r="D38" s="2005"/>
      <c r="E38" s="2005"/>
      <c r="F38" s="2005"/>
      <c r="G38" s="2005"/>
      <c r="H38" s="1335"/>
      <c r="I38" s="1335"/>
      <c r="J38" s="1335"/>
    </row>
    <row r="39" spans="1:12" s="1339" customFormat="1">
      <c r="A39" s="1337" t="s">
        <v>474</v>
      </c>
      <c r="B39" s="1338"/>
      <c r="C39" s="1338"/>
      <c r="D39" s="1338"/>
    </row>
  </sheetData>
  <mergeCells count="15">
    <mergeCell ref="A4:B4"/>
    <mergeCell ref="H1:J1"/>
    <mergeCell ref="H2:J2"/>
    <mergeCell ref="A38:G38"/>
    <mergeCell ref="H8:H17"/>
    <mergeCell ref="J8:J17"/>
    <mergeCell ref="A36:G36"/>
    <mergeCell ref="I10:I17"/>
    <mergeCell ref="E8:E17"/>
    <mergeCell ref="G8:G17"/>
    <mergeCell ref="F5:F17"/>
    <mergeCell ref="H5:J7"/>
    <mergeCell ref="A5:B17"/>
    <mergeCell ref="C5:C17"/>
    <mergeCell ref="D5:D17"/>
  </mergeCells>
  <phoneticPr fontId="70" type="noConversion"/>
  <hyperlinks>
    <hyperlink ref="H1" location="'Spis tablic     List of tables'!A1" display="Powrót do spisu tablic"/>
    <hyperlink ref="H2" location="'Spis tablic     List of tables'!A1" display="Return to list tables"/>
    <hyperlink ref="H1:J1" location="'Spis tablic     List of tables'!A16" display="Powrót do spisu tablic"/>
    <hyperlink ref="H2:J2" location="'Spis tablic     List of tables'!A19" display="Return to list of tables"/>
  </hyperlinks>
  <pageMargins left="0.39370078740157483" right="0.39370078740157483" top="0.19685039370078741" bottom="0.19685039370078741" header="0.31496062992125984" footer="0.31496062992125984"/>
  <pageSetup paperSize="9" scale="93"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38"/>
  <sheetViews>
    <sheetView workbookViewId="0"/>
  </sheetViews>
  <sheetFormatPr defaultColWidth="9" defaultRowHeight="13.2"/>
  <cols>
    <col min="1" max="1" width="7.69921875" style="311" customWidth="1"/>
    <col min="2" max="2" width="14.69921875" style="311" customWidth="1"/>
    <col min="3" max="10" width="13.69921875" style="311" customWidth="1"/>
    <col min="11" max="16384" width="9" style="311"/>
  </cols>
  <sheetData>
    <row r="1" spans="1:10" ht="15.75" customHeight="1">
      <c r="A1" s="835" t="s">
        <v>560</v>
      </c>
      <c r="B1" s="835"/>
      <c r="C1" s="835"/>
      <c r="D1" s="835"/>
      <c r="E1" s="835"/>
      <c r="F1" s="835"/>
      <c r="G1" s="835"/>
      <c r="H1" s="466"/>
      <c r="I1" s="465" t="s">
        <v>31</v>
      </c>
      <c r="J1" s="464"/>
    </row>
    <row r="2" spans="1:10" ht="12.75" customHeight="1">
      <c r="A2" s="2051" t="s">
        <v>405</v>
      </c>
      <c r="B2" s="2051"/>
      <c r="C2" s="2051"/>
      <c r="D2" s="2052"/>
      <c r="E2" s="463"/>
      <c r="F2" s="462"/>
      <c r="G2" s="462"/>
      <c r="H2" s="462"/>
      <c r="I2" s="1330" t="s">
        <v>283</v>
      </c>
      <c r="J2" s="1343"/>
    </row>
    <row r="3" spans="1:10" s="1340" customFormat="1" ht="14.25" customHeight="1">
      <c r="A3" s="2053" t="s">
        <v>994</v>
      </c>
      <c r="B3" s="2053"/>
      <c r="C3" s="2053"/>
      <c r="D3" s="2053"/>
      <c r="E3" s="2053"/>
      <c r="F3" s="2053"/>
      <c r="G3" s="2053"/>
      <c r="H3" s="2053"/>
      <c r="I3" s="2053"/>
      <c r="J3" s="2054"/>
    </row>
    <row r="4" spans="1:10" s="1343" customFormat="1" ht="12.75" customHeight="1">
      <c r="A4" s="2053" t="s">
        <v>406</v>
      </c>
      <c r="B4" s="2053"/>
      <c r="C4" s="1542"/>
      <c r="D4" s="1542"/>
      <c r="E4" s="1542"/>
      <c r="F4" s="1542"/>
      <c r="G4" s="1542"/>
      <c r="H4" s="1542"/>
      <c r="I4" s="1342"/>
      <c r="J4" s="1342"/>
    </row>
    <row r="5" spans="1:10" ht="19.95" customHeight="1">
      <c r="A5" s="2055" t="s">
        <v>995</v>
      </c>
      <c r="B5" s="2036"/>
      <c r="C5" s="2022" t="s">
        <v>999</v>
      </c>
      <c r="D5" s="2023"/>
      <c r="E5" s="2023"/>
      <c r="F5" s="2023"/>
      <c r="G5" s="2023"/>
      <c r="H5" s="2023"/>
      <c r="I5" s="2023"/>
      <c r="J5" s="2023"/>
    </row>
    <row r="6" spans="1:10" ht="12.75" customHeight="1">
      <c r="A6" s="2056"/>
      <c r="B6" s="2037"/>
      <c r="C6" s="2024" t="s">
        <v>998</v>
      </c>
      <c r="D6" s="2025"/>
      <c r="E6" s="2026"/>
      <c r="F6" s="2036" t="s">
        <v>1001</v>
      </c>
      <c r="G6" s="2040" t="s">
        <v>1002</v>
      </c>
      <c r="H6" s="2024" t="s">
        <v>1003</v>
      </c>
      <c r="I6" s="2047"/>
      <c r="J6" s="2024" t="s">
        <v>1006</v>
      </c>
    </row>
    <row r="7" spans="1:10" ht="12.75" customHeight="1">
      <c r="A7" s="2056"/>
      <c r="B7" s="2037"/>
      <c r="C7" s="2027"/>
      <c r="D7" s="2028"/>
      <c r="E7" s="2029"/>
      <c r="F7" s="2037"/>
      <c r="G7" s="2041"/>
      <c r="H7" s="2027"/>
      <c r="I7" s="2038"/>
      <c r="J7" s="2027"/>
    </row>
    <row r="8" spans="1:10" ht="12.75" customHeight="1">
      <c r="A8" s="2056"/>
      <c r="B8" s="2037"/>
      <c r="C8" s="2030"/>
      <c r="D8" s="2028"/>
      <c r="E8" s="2029"/>
      <c r="F8" s="2038"/>
      <c r="G8" s="2042"/>
      <c r="H8" s="2045"/>
      <c r="I8" s="2038"/>
      <c r="J8" s="2045"/>
    </row>
    <row r="9" spans="1:10" ht="12.75" customHeight="1">
      <c r="A9" s="2056"/>
      <c r="B9" s="2037"/>
      <c r="C9" s="2031"/>
      <c r="D9" s="2032"/>
      <c r="E9" s="2033"/>
      <c r="F9" s="2038"/>
      <c r="G9" s="2042"/>
      <c r="H9" s="2046"/>
      <c r="I9" s="2039"/>
      <c r="J9" s="2045"/>
    </row>
    <row r="10" spans="1:10" ht="12.75" customHeight="1">
      <c r="A10" s="2056"/>
      <c r="B10" s="2037"/>
      <c r="C10" s="2024" t="s">
        <v>996</v>
      </c>
      <c r="D10" s="837"/>
      <c r="E10" s="2034" t="s">
        <v>1000</v>
      </c>
      <c r="F10" s="2038"/>
      <c r="G10" s="2042"/>
      <c r="H10" s="2056" t="s">
        <v>1004</v>
      </c>
      <c r="I10" s="2041" t="s">
        <v>1005</v>
      </c>
      <c r="J10" s="2045"/>
    </row>
    <row r="11" spans="1:10" ht="12.75" customHeight="1">
      <c r="A11" s="2056"/>
      <c r="B11" s="2037"/>
      <c r="C11" s="2049"/>
      <c r="D11" s="838"/>
      <c r="E11" s="1984"/>
      <c r="F11" s="2038"/>
      <c r="G11" s="2042"/>
      <c r="H11" s="2056"/>
      <c r="I11" s="2041"/>
      <c r="J11" s="2045"/>
    </row>
    <row r="12" spans="1:10" ht="12.75" customHeight="1">
      <c r="A12" s="2056"/>
      <c r="B12" s="2037"/>
      <c r="C12" s="2049"/>
      <c r="D12" s="1955" t="s">
        <v>997</v>
      </c>
      <c r="E12" s="1984"/>
      <c r="F12" s="2038"/>
      <c r="G12" s="2042"/>
      <c r="H12" s="2056"/>
      <c r="I12" s="2041"/>
      <c r="J12" s="2045"/>
    </row>
    <row r="13" spans="1:10" ht="12.75" customHeight="1">
      <c r="A13" s="2056"/>
      <c r="B13" s="2037"/>
      <c r="C13" s="2049"/>
      <c r="D13" s="1984"/>
      <c r="E13" s="1984"/>
      <c r="F13" s="2038"/>
      <c r="G13" s="2042"/>
      <c r="H13" s="2056"/>
      <c r="I13" s="2041"/>
      <c r="J13" s="2045"/>
    </row>
    <row r="14" spans="1:10" ht="12.75" customHeight="1">
      <c r="A14" s="2056"/>
      <c r="B14" s="2037"/>
      <c r="C14" s="2049"/>
      <c r="D14" s="1984"/>
      <c r="E14" s="1984"/>
      <c r="F14" s="2038"/>
      <c r="G14" s="2042"/>
      <c r="H14" s="2056"/>
      <c r="I14" s="2041"/>
      <c r="J14" s="2045"/>
    </row>
    <row r="15" spans="1:10" ht="12.75" customHeight="1">
      <c r="A15" s="2056"/>
      <c r="B15" s="2037"/>
      <c r="C15" s="2049"/>
      <c r="D15" s="1984"/>
      <c r="E15" s="1984"/>
      <c r="F15" s="2038"/>
      <c r="G15" s="2042"/>
      <c r="H15" s="2056"/>
      <c r="I15" s="2041"/>
      <c r="J15" s="2045"/>
    </row>
    <row r="16" spans="1:10" ht="12.75" customHeight="1">
      <c r="A16" s="2057"/>
      <c r="B16" s="2058"/>
      <c r="C16" s="2050"/>
      <c r="D16" s="1985"/>
      <c r="E16" s="2035"/>
      <c r="F16" s="2039"/>
      <c r="G16" s="2043"/>
      <c r="H16" s="2057"/>
      <c r="I16" s="2048"/>
      <c r="J16" s="2046"/>
    </row>
    <row r="17" spans="1:12" s="325" customFormat="1" ht="16.95" customHeight="1">
      <c r="A17" s="839">
        <v>2017</v>
      </c>
      <c r="B17" s="265" t="s">
        <v>75</v>
      </c>
      <c r="C17" s="841">
        <v>23582</v>
      </c>
      <c r="D17" s="841">
        <v>11297</v>
      </c>
      <c r="E17" s="841">
        <v>22394</v>
      </c>
      <c r="F17" s="841">
        <v>44842</v>
      </c>
      <c r="G17" s="841">
        <v>1154</v>
      </c>
      <c r="H17" s="841">
        <v>16106</v>
      </c>
      <c r="I17" s="841">
        <v>136</v>
      </c>
      <c r="J17" s="842">
        <v>5219</v>
      </c>
    </row>
    <row r="18" spans="1:12" s="325" customFormat="1" ht="16.95" customHeight="1">
      <c r="A18" s="839"/>
      <c r="B18" s="265" t="s">
        <v>76</v>
      </c>
      <c r="C18" s="841">
        <v>23803</v>
      </c>
      <c r="D18" s="841">
        <v>11491</v>
      </c>
      <c r="E18" s="841">
        <v>22147</v>
      </c>
      <c r="F18" s="841">
        <v>44526</v>
      </c>
      <c r="G18" s="841">
        <v>1273</v>
      </c>
      <c r="H18" s="841">
        <v>16330</v>
      </c>
      <c r="I18" s="841">
        <v>133</v>
      </c>
      <c r="J18" s="842">
        <v>5193</v>
      </c>
    </row>
    <row r="19" spans="1:12" s="325" customFormat="1" ht="16.95" customHeight="1">
      <c r="A19" s="839"/>
      <c r="B19" s="265" t="s">
        <v>77</v>
      </c>
      <c r="C19" s="841">
        <v>24220</v>
      </c>
      <c r="D19" s="841">
        <v>12452</v>
      </c>
      <c r="E19" s="841">
        <v>21947</v>
      </c>
      <c r="F19" s="841">
        <v>43835</v>
      </c>
      <c r="G19" s="841">
        <v>1313</v>
      </c>
      <c r="H19" s="841">
        <v>15918</v>
      </c>
      <c r="I19" s="841">
        <v>126</v>
      </c>
      <c r="J19" s="842">
        <v>5187</v>
      </c>
    </row>
    <row r="20" spans="1:12" s="325" customFormat="1" ht="16.95" customHeight="1">
      <c r="A20" s="839"/>
      <c r="B20" s="638" t="s">
        <v>78</v>
      </c>
      <c r="C20" s="841">
        <v>23391</v>
      </c>
      <c r="D20" s="841">
        <v>11959</v>
      </c>
      <c r="E20" s="841">
        <v>20138</v>
      </c>
      <c r="F20" s="841">
        <v>41744</v>
      </c>
      <c r="G20" s="841">
        <v>1421</v>
      </c>
      <c r="H20" s="841">
        <v>15669</v>
      </c>
      <c r="I20" s="841">
        <v>129</v>
      </c>
      <c r="J20" s="842">
        <v>4838</v>
      </c>
    </row>
    <row r="21" spans="1:12" s="325" customFormat="1" ht="16.95" customHeight="1">
      <c r="A21" s="839"/>
      <c r="B21" s="638" t="s">
        <v>79</v>
      </c>
      <c r="C21" s="841">
        <v>22994</v>
      </c>
      <c r="D21" s="841">
        <v>11361</v>
      </c>
      <c r="E21" s="841">
        <v>20368</v>
      </c>
      <c r="F21" s="841">
        <v>41497</v>
      </c>
      <c r="G21" s="841">
        <v>1614</v>
      </c>
      <c r="H21" s="841">
        <v>15638</v>
      </c>
      <c r="I21" s="841">
        <v>141</v>
      </c>
      <c r="J21" s="842">
        <v>4794</v>
      </c>
    </row>
    <row r="22" spans="1:12" s="325" customFormat="1" ht="16.95" customHeight="1">
      <c r="A22" s="839"/>
      <c r="B22" s="638" t="s">
        <v>80</v>
      </c>
      <c r="C22" s="841">
        <v>22683</v>
      </c>
      <c r="D22" s="841">
        <v>11005</v>
      </c>
      <c r="E22" s="841">
        <v>20854</v>
      </c>
      <c r="F22" s="841">
        <v>42070</v>
      </c>
      <c r="G22" s="841">
        <v>1757</v>
      </c>
      <c r="H22" s="841">
        <v>15780</v>
      </c>
      <c r="I22" s="841">
        <v>146</v>
      </c>
      <c r="J22" s="842">
        <v>4878</v>
      </c>
    </row>
    <row r="23" spans="1:12" s="325" customFormat="1">
      <c r="A23" s="839"/>
      <c r="B23" s="638"/>
      <c r="C23" s="841"/>
      <c r="D23" s="841"/>
      <c r="E23" s="841"/>
      <c r="F23" s="841"/>
      <c r="G23" s="841"/>
      <c r="H23" s="841"/>
      <c r="I23" s="841"/>
      <c r="J23" s="842"/>
    </row>
    <row r="24" spans="1:12" s="325" customFormat="1" ht="16.95" customHeight="1">
      <c r="A24" s="839">
        <v>2018</v>
      </c>
      <c r="B24" s="638" t="s">
        <v>81</v>
      </c>
      <c r="C24" s="841">
        <v>24192</v>
      </c>
      <c r="D24" s="841">
        <v>11735</v>
      </c>
      <c r="E24" s="841">
        <v>21341</v>
      </c>
      <c r="F24" s="841">
        <v>42208</v>
      </c>
      <c r="G24" s="841">
        <v>1119</v>
      </c>
      <c r="H24" s="841">
        <v>16472</v>
      </c>
      <c r="I24" s="841">
        <v>144</v>
      </c>
      <c r="J24" s="842">
        <v>4985</v>
      </c>
    </row>
    <row r="25" spans="1:12" s="325" customFormat="1" ht="16.95" customHeight="1">
      <c r="A25" s="839"/>
      <c r="B25" s="638" t="s">
        <v>82</v>
      </c>
      <c r="C25" s="841">
        <v>23697</v>
      </c>
      <c r="D25" s="841">
        <v>11386</v>
      </c>
      <c r="E25" s="841">
        <v>21298</v>
      </c>
      <c r="F25" s="841">
        <v>41784</v>
      </c>
      <c r="G25" s="841">
        <v>1279</v>
      </c>
      <c r="H25" s="841">
        <v>16496</v>
      </c>
      <c r="I25" s="841">
        <v>141</v>
      </c>
      <c r="J25" s="842">
        <v>4918</v>
      </c>
    </row>
    <row r="26" spans="1:12" s="325" customFormat="1" ht="16.95" customHeight="1">
      <c r="A26" s="839"/>
      <c r="B26" s="638" t="s">
        <v>71</v>
      </c>
      <c r="C26" s="841">
        <v>22536</v>
      </c>
      <c r="D26" s="841">
        <v>10624</v>
      </c>
      <c r="E26" s="841">
        <v>20946</v>
      </c>
      <c r="F26" s="841">
        <v>40972</v>
      </c>
      <c r="G26" s="841">
        <v>1400</v>
      </c>
      <c r="H26" s="841">
        <v>16242</v>
      </c>
      <c r="I26" s="841">
        <v>134</v>
      </c>
      <c r="J26" s="842">
        <v>4893</v>
      </c>
      <c r="K26" s="702"/>
    </row>
    <row r="27" spans="1:12" s="325" customFormat="1" ht="16.95" customHeight="1">
      <c r="A27" s="839"/>
      <c r="B27" s="638" t="s">
        <v>72</v>
      </c>
      <c r="C27" s="841">
        <v>21202</v>
      </c>
      <c r="D27" s="841">
        <v>9774</v>
      </c>
      <c r="E27" s="841">
        <v>19951</v>
      </c>
      <c r="F27" s="841">
        <v>39785</v>
      </c>
      <c r="G27" s="841">
        <v>1305</v>
      </c>
      <c r="H27" s="841">
        <v>15935</v>
      </c>
      <c r="I27" s="841">
        <v>121</v>
      </c>
      <c r="J27" s="842">
        <v>4672</v>
      </c>
      <c r="K27" s="702"/>
    </row>
    <row r="28" spans="1:12" s="325" customFormat="1" ht="16.95" customHeight="1">
      <c r="A28" s="839"/>
      <c r="B28" s="638" t="s">
        <v>73</v>
      </c>
      <c r="C28" s="841">
        <v>20252</v>
      </c>
      <c r="D28" s="841">
        <v>9358</v>
      </c>
      <c r="E28" s="841">
        <v>19048</v>
      </c>
      <c r="F28" s="841">
        <v>38608</v>
      </c>
      <c r="G28" s="841">
        <v>1263</v>
      </c>
      <c r="H28" s="841">
        <v>15608</v>
      </c>
      <c r="I28" s="841">
        <v>113</v>
      </c>
      <c r="J28" s="842">
        <v>4490</v>
      </c>
      <c r="K28" s="702"/>
    </row>
    <row r="29" spans="1:12" s="325" customFormat="1" ht="16.95" customHeight="1">
      <c r="A29" s="839"/>
      <c r="B29" s="638" t="s">
        <v>74</v>
      </c>
      <c r="C29" s="841">
        <v>19539</v>
      </c>
      <c r="D29" s="841">
        <v>9029</v>
      </c>
      <c r="E29" s="841">
        <v>18396</v>
      </c>
      <c r="F29" s="841">
        <v>37686</v>
      </c>
      <c r="G29" s="841">
        <v>1299</v>
      </c>
      <c r="H29" s="841">
        <v>15515</v>
      </c>
      <c r="I29" s="841">
        <v>110</v>
      </c>
      <c r="J29" s="842">
        <v>4392</v>
      </c>
      <c r="K29" s="702"/>
    </row>
    <row r="30" spans="1:12" s="325" customFormat="1" ht="16.95" customHeight="1">
      <c r="A30" s="839"/>
      <c r="B30" s="638" t="s">
        <v>75</v>
      </c>
      <c r="C30" s="1606">
        <v>19725</v>
      </c>
      <c r="D30" s="1606">
        <v>9146</v>
      </c>
      <c r="E30" s="1606">
        <v>18154</v>
      </c>
      <c r="F30" s="1606">
        <v>36968</v>
      </c>
      <c r="G30" s="1606">
        <v>995</v>
      </c>
      <c r="H30" s="1606">
        <v>15631</v>
      </c>
      <c r="I30" s="1606">
        <v>121</v>
      </c>
      <c r="J30" s="1607">
        <v>4374</v>
      </c>
      <c r="K30" s="702"/>
    </row>
    <row r="31" spans="1:12" s="325" customFormat="1" ht="16.95" customHeight="1">
      <c r="A31" s="839"/>
      <c r="B31" s="638" t="s">
        <v>76</v>
      </c>
      <c r="C31" s="1606">
        <v>19816</v>
      </c>
      <c r="D31" s="1606">
        <v>9156</v>
      </c>
      <c r="E31" s="1606">
        <v>17864</v>
      </c>
      <c r="F31" s="1606">
        <v>36506</v>
      </c>
      <c r="G31" s="1606">
        <v>1010</v>
      </c>
      <c r="H31" s="1606">
        <v>15732</v>
      </c>
      <c r="I31" s="1606">
        <v>123</v>
      </c>
      <c r="J31" s="1607">
        <v>4309</v>
      </c>
      <c r="K31" s="702"/>
      <c r="L31" s="702"/>
    </row>
    <row r="32" spans="1:12" s="325" customFormat="1" ht="16.95" customHeight="1">
      <c r="A32" s="839"/>
      <c r="B32" s="638" t="s">
        <v>77</v>
      </c>
      <c r="C32" s="1606">
        <v>20319</v>
      </c>
      <c r="D32" s="1606">
        <v>10063</v>
      </c>
      <c r="E32" s="1606">
        <v>17654</v>
      </c>
      <c r="F32" s="1606">
        <v>36269</v>
      </c>
      <c r="G32" s="1606">
        <v>1029</v>
      </c>
      <c r="H32" s="1606">
        <v>15358</v>
      </c>
      <c r="I32" s="1606">
        <v>129</v>
      </c>
      <c r="J32" s="1607">
        <v>4297</v>
      </c>
      <c r="K32" s="702"/>
      <c r="L32" s="702"/>
    </row>
    <row r="33" spans="1:12" s="467" customFormat="1" ht="16.95" customHeight="1">
      <c r="A33" s="843"/>
      <c r="B33" s="844" t="s">
        <v>559</v>
      </c>
      <c r="C33" s="845">
        <f>C32/C19*100</f>
        <v>83.893476465730799</v>
      </c>
      <c r="D33" s="845">
        <f t="shared" ref="D33:J33" si="0">D32/D19*100</f>
        <v>80.814327015740446</v>
      </c>
      <c r="E33" s="845">
        <f t="shared" si="0"/>
        <v>80.43923998724199</v>
      </c>
      <c r="F33" s="845">
        <f t="shared" si="0"/>
        <v>82.739819778715642</v>
      </c>
      <c r="G33" s="845">
        <f t="shared" si="0"/>
        <v>78.370144706778362</v>
      </c>
      <c r="H33" s="845">
        <f t="shared" si="0"/>
        <v>96.481970096745812</v>
      </c>
      <c r="I33" s="845">
        <f t="shared" si="0"/>
        <v>102.38095238095238</v>
      </c>
      <c r="J33" s="1706">
        <f t="shared" si="0"/>
        <v>82.841719683824948</v>
      </c>
      <c r="K33" s="1195"/>
      <c r="L33" s="1195"/>
    </row>
    <row r="34" spans="1:12" s="1099" customFormat="1" ht="16.95" customHeight="1">
      <c r="A34" s="1098"/>
      <c r="B34" s="846" t="s">
        <v>44</v>
      </c>
      <c r="C34" s="847">
        <f>C32/C31*100</f>
        <v>102.53835284618491</v>
      </c>
      <c r="D34" s="847">
        <f t="shared" ref="D34:J34" si="1">D32/D31*100</f>
        <v>109.90607252075142</v>
      </c>
      <c r="E34" s="847">
        <f t="shared" si="1"/>
        <v>98.824451410658313</v>
      </c>
      <c r="F34" s="847">
        <f t="shared" si="1"/>
        <v>99.350791650687555</v>
      </c>
      <c r="G34" s="847">
        <f t="shared" si="1"/>
        <v>101.88118811881188</v>
      </c>
      <c r="H34" s="847">
        <f t="shared" si="1"/>
        <v>97.6226798881261</v>
      </c>
      <c r="I34" s="847">
        <f t="shared" si="1"/>
        <v>104.8780487804878</v>
      </c>
      <c r="J34" s="1707">
        <f t="shared" si="1"/>
        <v>99.721513112090975</v>
      </c>
      <c r="K34" s="1196"/>
      <c r="L34" s="1196"/>
    </row>
    <row r="35" spans="1:12" s="325" customFormat="1" ht="20.100000000000001" customHeight="1">
      <c r="A35" s="2044" t="s">
        <v>2121</v>
      </c>
      <c r="B35" s="2044"/>
      <c r="C35" s="2044"/>
      <c r="D35" s="2044"/>
      <c r="E35" s="2044"/>
      <c r="F35" s="2044"/>
      <c r="G35" s="2044"/>
      <c r="H35" s="2044"/>
      <c r="I35" s="2044"/>
      <c r="J35" s="2044"/>
      <c r="K35" s="702"/>
      <c r="L35" s="702"/>
    </row>
    <row r="36" spans="1:12" s="325" customFormat="1" ht="12.75" customHeight="1">
      <c r="A36" s="848" t="s">
        <v>473</v>
      </c>
      <c r="B36" s="848"/>
      <c r="C36" s="848"/>
      <c r="D36" s="848"/>
      <c r="E36" s="848"/>
      <c r="F36" s="848"/>
      <c r="G36" s="848"/>
      <c r="H36" s="848"/>
      <c r="I36" s="848"/>
      <c r="J36" s="848"/>
    </row>
    <row r="37" spans="1:12" s="1457" customFormat="1" ht="12.75" customHeight="1">
      <c r="A37" s="2021" t="s">
        <v>475</v>
      </c>
      <c r="B37" s="2021"/>
      <c r="C37" s="2021"/>
      <c r="D37" s="2021"/>
      <c r="E37" s="2021"/>
      <c r="F37" s="2021"/>
      <c r="G37" s="2021"/>
      <c r="H37" s="2021"/>
      <c r="I37" s="2021"/>
      <c r="J37" s="2021"/>
    </row>
    <row r="38" spans="1:12" s="1458" customFormat="1">
      <c r="A38" s="1406" t="s">
        <v>474</v>
      </c>
    </row>
  </sheetData>
  <mergeCells count="17">
    <mergeCell ref="A2:D2"/>
    <mergeCell ref="A3:J3"/>
    <mergeCell ref="A4:B4"/>
    <mergeCell ref="A5:B16"/>
    <mergeCell ref="H10:H16"/>
    <mergeCell ref="A37:J37"/>
    <mergeCell ref="C5:J5"/>
    <mergeCell ref="C6:E9"/>
    <mergeCell ref="D12:D16"/>
    <mergeCell ref="E10:E16"/>
    <mergeCell ref="F6:F16"/>
    <mergeCell ref="G6:G16"/>
    <mergeCell ref="A35:J35"/>
    <mergeCell ref="J6:J16"/>
    <mergeCell ref="H6:I9"/>
    <mergeCell ref="I10:I16"/>
    <mergeCell ref="C10:C16"/>
  </mergeCells>
  <hyperlinks>
    <hyperlink ref="I1" location="'Spis tablic     List of tables'!A17" display="Powrót do spisu tablic"/>
    <hyperlink ref="I2" location="'Spis tablic     List of tables'!A20" display="Return to list of tables"/>
  </hyperlinks>
  <pageMargins left="0.39370078740157483" right="0.39370078740157483" top="0.19685039370078741" bottom="0.19685039370078741" header="0.31496062992125984" footer="0.31496062992125984"/>
  <pageSetup paperSize="9" scale="95"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3"/>
  <sheetViews>
    <sheetView showGridLines="0" zoomScaleNormal="100" zoomScaleSheetLayoutView="100" workbookViewId="0"/>
  </sheetViews>
  <sheetFormatPr defaultRowHeight="13.8"/>
  <cols>
    <col min="1" max="1" width="8.59765625" customWidth="1"/>
    <col min="2" max="2" width="13.59765625" customWidth="1"/>
    <col min="3" max="6" width="9.19921875" customWidth="1"/>
    <col min="7" max="7" width="9.19921875" style="552" customWidth="1"/>
    <col min="8" max="13" width="9.19921875" customWidth="1"/>
  </cols>
  <sheetData>
    <row r="1" spans="1:13" ht="12.75" customHeight="1">
      <c r="A1" s="513" t="s">
        <v>2060</v>
      </c>
      <c r="B1" s="513"/>
      <c r="C1" s="513"/>
      <c r="D1" s="513"/>
      <c r="E1" s="513"/>
      <c r="F1" s="513"/>
      <c r="G1" s="513"/>
      <c r="H1" s="513"/>
      <c r="I1" s="513"/>
      <c r="J1" s="6"/>
      <c r="K1" s="1877" t="s">
        <v>31</v>
      </c>
      <c r="L1" s="1877"/>
      <c r="M1" s="1877"/>
    </row>
    <row r="2" spans="1:13" ht="12.75" customHeight="1">
      <c r="A2" s="1825" t="s">
        <v>400</v>
      </c>
      <c r="B2" s="1825"/>
      <c r="C2" s="1825"/>
      <c r="D2" s="1825"/>
      <c r="E2" s="1825"/>
      <c r="F2" s="1825"/>
      <c r="G2" s="1825"/>
      <c r="H2" s="1825"/>
      <c r="I2" s="513"/>
      <c r="J2" s="6"/>
      <c r="K2" s="1802" t="s">
        <v>283</v>
      </c>
      <c r="L2" s="2059"/>
      <c r="M2" s="2059"/>
    </row>
    <row r="3" spans="1:13" ht="12.75" customHeight="1">
      <c r="A3" s="2060" t="s">
        <v>401</v>
      </c>
      <c r="B3" s="2060"/>
      <c r="C3" s="2060"/>
      <c r="D3" s="11"/>
      <c r="E3" s="11"/>
      <c r="F3" s="11"/>
      <c r="G3" s="11"/>
      <c r="H3" s="11"/>
      <c r="I3" s="19"/>
      <c r="J3" s="19"/>
      <c r="K3" s="1318"/>
      <c r="L3" s="1318"/>
      <c r="M3" s="1318"/>
    </row>
    <row r="4" spans="1:13" s="1306" customFormat="1" ht="12.75" customHeight="1">
      <c r="A4" s="1882" t="s">
        <v>478</v>
      </c>
      <c r="B4" s="1882"/>
      <c r="C4" s="1882"/>
      <c r="D4" s="1882"/>
      <c r="E4" s="1882"/>
      <c r="F4" s="1882"/>
      <c r="G4" s="1882"/>
      <c r="H4" s="1882"/>
      <c r="I4" s="1882"/>
      <c r="J4" s="1882"/>
      <c r="K4" s="1882"/>
      <c r="L4" s="1882"/>
      <c r="M4" s="1537"/>
    </row>
    <row r="5" spans="1:13" s="1306" customFormat="1" ht="12.75" customHeight="1">
      <c r="A5" s="1882" t="s">
        <v>477</v>
      </c>
      <c r="B5" s="1882"/>
      <c r="C5" s="1882"/>
      <c r="D5" s="1882"/>
      <c r="E5" s="1882"/>
      <c r="F5" s="1882"/>
      <c r="G5" s="1537"/>
      <c r="H5" s="1537"/>
      <c r="I5" s="1537"/>
      <c r="J5" s="1537"/>
      <c r="K5" s="1537"/>
      <c r="L5" s="1537"/>
      <c r="M5" s="1537"/>
    </row>
    <row r="6" spans="1:13" s="1306" customFormat="1" ht="12.75" customHeight="1">
      <c r="A6" s="1882" t="s">
        <v>402</v>
      </c>
      <c r="B6" s="1882"/>
      <c r="C6" s="1882"/>
      <c r="D6" s="1882"/>
      <c r="E6" s="1882"/>
      <c r="F6" s="1882"/>
      <c r="G6" s="1537"/>
      <c r="J6" s="1543"/>
      <c r="K6" s="1543"/>
      <c r="L6" s="1543"/>
      <c r="M6" s="1543"/>
    </row>
    <row r="7" spans="1:13" ht="12.75" customHeight="1">
      <c r="A7" s="1808" t="s">
        <v>2122</v>
      </c>
      <c r="B7" s="1811"/>
      <c r="C7" s="1816" t="s">
        <v>1007</v>
      </c>
      <c r="D7" s="1804" t="s">
        <v>1010</v>
      </c>
      <c r="E7" s="1808"/>
      <c r="F7" s="1808"/>
      <c r="G7" s="1808"/>
      <c r="H7" s="1811"/>
      <c r="I7" s="1804" t="s">
        <v>1015</v>
      </c>
      <c r="J7" s="1808"/>
      <c r="K7" s="1808"/>
      <c r="L7" s="1808"/>
      <c r="M7" s="1808"/>
    </row>
    <row r="8" spans="1:13" ht="12.75" customHeight="1">
      <c r="A8" s="1809"/>
      <c r="B8" s="1812"/>
      <c r="C8" s="1817"/>
      <c r="D8" s="1805"/>
      <c r="E8" s="1809"/>
      <c r="F8" s="1809"/>
      <c r="G8" s="1809"/>
      <c r="H8" s="1812"/>
      <c r="I8" s="1805"/>
      <c r="J8" s="1809"/>
      <c r="K8" s="1809"/>
      <c r="L8" s="1809"/>
      <c r="M8" s="1809"/>
    </row>
    <row r="9" spans="1:13" ht="12.75" customHeight="1">
      <c r="A9" s="1809"/>
      <c r="B9" s="1812"/>
      <c r="C9" s="1817"/>
      <c r="D9" s="1805"/>
      <c r="E9" s="1809"/>
      <c r="F9" s="1809"/>
      <c r="G9" s="1809"/>
      <c r="H9" s="1812"/>
      <c r="I9" s="1805"/>
      <c r="J9" s="1809"/>
      <c r="K9" s="1809"/>
      <c r="L9" s="1809"/>
      <c r="M9" s="1809"/>
    </row>
    <row r="10" spans="1:13" ht="12.75" customHeight="1">
      <c r="A10" s="1809"/>
      <c r="B10" s="1812"/>
      <c r="C10" s="1817"/>
      <c r="D10" s="1813"/>
      <c r="E10" s="1814"/>
      <c r="F10" s="1814"/>
      <c r="G10" s="1814"/>
      <c r="H10" s="1815"/>
      <c r="I10" s="1813"/>
      <c r="J10" s="1814"/>
      <c r="K10" s="1814"/>
      <c r="L10" s="1814"/>
      <c r="M10" s="1814"/>
    </row>
    <row r="11" spans="1:13" ht="12.75" customHeight="1">
      <c r="A11" s="1809"/>
      <c r="B11" s="1812"/>
      <c r="C11" s="1817"/>
      <c r="D11" s="1790" t="s">
        <v>1008</v>
      </c>
      <c r="E11" s="1826" t="s">
        <v>1009</v>
      </c>
      <c r="F11" s="1826" t="s">
        <v>1011</v>
      </c>
      <c r="G11" s="1826" t="s">
        <v>1012</v>
      </c>
      <c r="H11" s="1826" t="s">
        <v>1013</v>
      </c>
      <c r="I11" s="1826" t="s">
        <v>1014</v>
      </c>
      <c r="J11" s="2064" t="s">
        <v>274</v>
      </c>
      <c r="K11" s="2064" t="s">
        <v>275</v>
      </c>
      <c r="L11" s="2064" t="s">
        <v>276</v>
      </c>
      <c r="M11" s="1847" t="s">
        <v>1016</v>
      </c>
    </row>
    <row r="12" spans="1:13" ht="12.75" customHeight="1">
      <c r="A12" s="1809"/>
      <c r="B12" s="1812"/>
      <c r="C12" s="1817"/>
      <c r="D12" s="1791"/>
      <c r="E12" s="1827"/>
      <c r="F12" s="1827"/>
      <c r="G12" s="2068"/>
      <c r="H12" s="1827"/>
      <c r="I12" s="1827"/>
      <c r="J12" s="2065"/>
      <c r="K12" s="2065"/>
      <c r="L12" s="2065"/>
      <c r="M12" s="1848"/>
    </row>
    <row r="13" spans="1:13" ht="12.75" customHeight="1">
      <c r="A13" s="1809"/>
      <c r="B13" s="1812"/>
      <c r="C13" s="1817"/>
      <c r="D13" s="1791"/>
      <c r="E13" s="1827"/>
      <c r="F13" s="1827"/>
      <c r="G13" s="2068"/>
      <c r="H13" s="1827"/>
      <c r="I13" s="1827"/>
      <c r="J13" s="2065"/>
      <c r="K13" s="2065"/>
      <c r="L13" s="2065"/>
      <c r="M13" s="1848"/>
    </row>
    <row r="14" spans="1:13" ht="12.75" customHeight="1">
      <c r="A14" s="1809"/>
      <c r="B14" s="1812"/>
      <c r="C14" s="1817"/>
      <c r="D14" s="1791"/>
      <c r="E14" s="1827"/>
      <c r="F14" s="1827"/>
      <c r="G14" s="2068"/>
      <c r="H14" s="1827"/>
      <c r="I14" s="1827"/>
      <c r="J14" s="2065"/>
      <c r="K14" s="2065"/>
      <c r="L14" s="2065"/>
      <c r="M14" s="1848"/>
    </row>
    <row r="15" spans="1:13" ht="12.75" customHeight="1">
      <c r="A15" s="1809"/>
      <c r="B15" s="1812"/>
      <c r="C15" s="1817"/>
      <c r="D15" s="1791"/>
      <c r="E15" s="1827"/>
      <c r="F15" s="1827"/>
      <c r="G15" s="2068"/>
      <c r="H15" s="1827"/>
      <c r="I15" s="1827"/>
      <c r="J15" s="2065"/>
      <c r="K15" s="2065"/>
      <c r="L15" s="2065"/>
      <c r="M15" s="1848"/>
    </row>
    <row r="16" spans="1:13" ht="12.75" customHeight="1">
      <c r="A16" s="1809"/>
      <c r="B16" s="1812"/>
      <c r="C16" s="1817"/>
      <c r="D16" s="1791"/>
      <c r="E16" s="1827"/>
      <c r="F16" s="1827"/>
      <c r="G16" s="2068"/>
      <c r="H16" s="1827"/>
      <c r="I16" s="1827"/>
      <c r="J16" s="2065"/>
      <c r="K16" s="2065"/>
      <c r="L16" s="2065"/>
      <c r="M16" s="1848"/>
    </row>
    <row r="17" spans="1:15" s="552" customFormat="1" ht="12.75" customHeight="1">
      <c r="A17" s="1809"/>
      <c r="B17" s="1812"/>
      <c r="C17" s="1817"/>
      <c r="D17" s="1791"/>
      <c r="E17" s="1827"/>
      <c r="F17" s="1827"/>
      <c r="G17" s="2068"/>
      <c r="H17" s="1827"/>
      <c r="I17" s="1827"/>
      <c r="J17" s="2065"/>
      <c r="K17" s="2065"/>
      <c r="L17" s="2065"/>
      <c r="M17" s="1848"/>
    </row>
    <row r="18" spans="1:15" s="552" customFormat="1" ht="12.75" customHeight="1">
      <c r="A18" s="1809"/>
      <c r="B18" s="1812"/>
      <c r="C18" s="1817"/>
      <c r="D18" s="1791"/>
      <c r="E18" s="1827"/>
      <c r="F18" s="1827"/>
      <c r="G18" s="2068"/>
      <c r="H18" s="1827"/>
      <c r="I18" s="1827"/>
      <c r="J18" s="2065"/>
      <c r="K18" s="2065"/>
      <c r="L18" s="2065"/>
      <c r="M18" s="1848"/>
    </row>
    <row r="19" spans="1:15" s="552" customFormat="1" ht="12.75" customHeight="1">
      <c r="A19" s="1809"/>
      <c r="B19" s="1812"/>
      <c r="C19" s="1817"/>
      <c r="D19" s="1791"/>
      <c r="E19" s="1827"/>
      <c r="F19" s="1827"/>
      <c r="G19" s="2068"/>
      <c r="H19" s="1827"/>
      <c r="I19" s="1827"/>
      <c r="J19" s="2065"/>
      <c r="K19" s="2065"/>
      <c r="L19" s="2065"/>
      <c r="M19" s="1848"/>
    </row>
    <row r="20" spans="1:15" ht="12.75" customHeight="1">
      <c r="A20" s="1809"/>
      <c r="B20" s="1812"/>
      <c r="C20" s="1817"/>
      <c r="D20" s="1791"/>
      <c r="E20" s="1827"/>
      <c r="F20" s="1827"/>
      <c r="G20" s="2068"/>
      <c r="H20" s="1827"/>
      <c r="I20" s="1827"/>
      <c r="J20" s="2065"/>
      <c r="K20" s="2065"/>
      <c r="L20" s="2065"/>
      <c r="M20" s="1848"/>
    </row>
    <row r="21" spans="1:15" ht="12.75" customHeight="1">
      <c r="A21" s="1810"/>
      <c r="B21" s="1845"/>
      <c r="C21" s="1818"/>
      <c r="D21" s="1792"/>
      <c r="E21" s="2063"/>
      <c r="F21" s="2063"/>
      <c r="G21" s="2069"/>
      <c r="H21" s="2063"/>
      <c r="I21" s="2063"/>
      <c r="J21" s="2066"/>
      <c r="K21" s="2066"/>
      <c r="L21" s="2066"/>
      <c r="M21" s="2067"/>
    </row>
    <row r="22" spans="1:15" s="133" customFormat="1" ht="27" customHeight="1">
      <c r="A22" s="757">
        <v>2017</v>
      </c>
      <c r="B22" s="798" t="s">
        <v>74</v>
      </c>
      <c r="C22" s="327">
        <v>83350</v>
      </c>
      <c r="D22" s="193">
        <v>13800</v>
      </c>
      <c r="E22" s="193">
        <v>20171</v>
      </c>
      <c r="F22" s="193">
        <v>9414</v>
      </c>
      <c r="G22" s="193">
        <v>21721</v>
      </c>
      <c r="H22" s="193">
        <v>18244</v>
      </c>
      <c r="I22" s="193">
        <v>11443</v>
      </c>
      <c r="J22" s="193">
        <v>24352</v>
      </c>
      <c r="K22" s="193">
        <v>17980</v>
      </c>
      <c r="L22" s="193">
        <v>14347</v>
      </c>
      <c r="M22" s="194">
        <v>15228</v>
      </c>
    </row>
    <row r="23" spans="1:15" s="133" customFormat="1" ht="27" customHeight="1">
      <c r="A23" s="757"/>
      <c r="B23" s="850" t="s">
        <v>77</v>
      </c>
      <c r="C23" s="327">
        <v>81863</v>
      </c>
      <c r="D23" s="193">
        <v>13657</v>
      </c>
      <c r="E23" s="193">
        <v>20165</v>
      </c>
      <c r="F23" s="193">
        <v>9206</v>
      </c>
      <c r="G23" s="193">
        <v>21345</v>
      </c>
      <c r="H23" s="193">
        <v>17490</v>
      </c>
      <c r="I23" s="193">
        <v>12452</v>
      </c>
      <c r="J23" s="193">
        <v>23497</v>
      </c>
      <c r="K23" s="193">
        <v>17558</v>
      </c>
      <c r="L23" s="193">
        <v>13634</v>
      </c>
      <c r="M23" s="194">
        <v>14722</v>
      </c>
    </row>
    <row r="24" spans="1:15" s="664" customFormat="1" ht="27" customHeight="1">
      <c r="A24" s="839"/>
      <c r="B24" s="851" t="s">
        <v>80</v>
      </c>
      <c r="C24" s="663">
        <v>79430</v>
      </c>
      <c r="D24" s="852">
        <v>13283</v>
      </c>
      <c r="E24" s="852">
        <v>18896</v>
      </c>
      <c r="F24" s="852">
        <v>8650</v>
      </c>
      <c r="G24" s="852">
        <v>21216</v>
      </c>
      <c r="H24" s="852">
        <v>17385</v>
      </c>
      <c r="I24" s="852">
        <v>11005</v>
      </c>
      <c r="J24" s="852">
        <v>23208</v>
      </c>
      <c r="K24" s="852">
        <v>17694</v>
      </c>
      <c r="L24" s="852">
        <v>14211</v>
      </c>
      <c r="M24" s="853">
        <v>13312</v>
      </c>
      <c r="N24" s="671"/>
    </row>
    <row r="25" spans="1:15" s="664" customFormat="1" ht="14.1" customHeight="1">
      <c r="A25" s="839"/>
      <c r="B25" s="851"/>
      <c r="C25" s="663"/>
      <c r="D25" s="852"/>
      <c r="E25" s="852"/>
      <c r="F25" s="852"/>
      <c r="G25" s="852"/>
      <c r="H25" s="852"/>
      <c r="I25" s="852"/>
      <c r="J25" s="852"/>
      <c r="K25" s="852"/>
      <c r="L25" s="852"/>
      <c r="M25" s="853"/>
      <c r="N25" s="671"/>
    </row>
    <row r="26" spans="1:15" s="664" customFormat="1" ht="27" customHeight="1">
      <c r="A26" s="839">
        <v>2018</v>
      </c>
      <c r="B26" s="851" t="s">
        <v>71</v>
      </c>
      <c r="C26" s="663">
        <v>80399</v>
      </c>
      <c r="D26" s="852">
        <v>13188</v>
      </c>
      <c r="E26" s="852">
        <v>19198</v>
      </c>
      <c r="F26" s="852">
        <v>8841</v>
      </c>
      <c r="G26" s="852">
        <v>21564</v>
      </c>
      <c r="H26" s="852">
        <v>17608</v>
      </c>
      <c r="I26" s="852">
        <v>10624</v>
      </c>
      <c r="J26" s="852">
        <v>23822</v>
      </c>
      <c r="K26" s="852">
        <v>18232</v>
      </c>
      <c r="L26" s="852">
        <v>14309</v>
      </c>
      <c r="M26" s="853">
        <v>13412</v>
      </c>
      <c r="N26" s="671"/>
    </row>
    <row r="27" spans="1:15" s="664" customFormat="1" ht="27" customHeight="1">
      <c r="A27" s="839"/>
      <c r="B27" s="851" t="s">
        <v>74</v>
      </c>
      <c r="C27" s="663">
        <v>71091</v>
      </c>
      <c r="D27" s="852">
        <v>12054</v>
      </c>
      <c r="E27" s="852">
        <v>17328</v>
      </c>
      <c r="F27" s="852">
        <v>8033</v>
      </c>
      <c r="G27" s="852">
        <v>18298</v>
      </c>
      <c r="H27" s="852">
        <v>15378</v>
      </c>
      <c r="I27" s="852">
        <v>9029</v>
      </c>
      <c r="J27" s="852">
        <v>21330</v>
      </c>
      <c r="K27" s="852">
        <v>16408</v>
      </c>
      <c r="L27" s="852">
        <v>12317</v>
      </c>
      <c r="M27" s="853">
        <v>12007</v>
      </c>
      <c r="N27" s="671"/>
    </row>
    <row r="28" spans="1:15" s="664" customFormat="1" ht="27" customHeight="1">
      <c r="A28" s="839"/>
      <c r="B28" s="850" t="s">
        <v>77</v>
      </c>
      <c r="C28" s="663">
        <v>69964</v>
      </c>
      <c r="D28" s="1608">
        <v>11926</v>
      </c>
      <c r="E28" s="1608">
        <v>17237</v>
      </c>
      <c r="F28" s="1608">
        <v>8018</v>
      </c>
      <c r="G28" s="1608">
        <v>18058</v>
      </c>
      <c r="H28" s="1608">
        <v>14725</v>
      </c>
      <c r="I28" s="1608">
        <v>10063</v>
      </c>
      <c r="J28" s="1608">
        <v>20621</v>
      </c>
      <c r="K28" s="1608">
        <v>15931</v>
      </c>
      <c r="L28" s="1608">
        <v>11740</v>
      </c>
      <c r="M28" s="1609">
        <v>11609</v>
      </c>
      <c r="N28" s="671"/>
    </row>
    <row r="29" spans="1:15" s="134" customFormat="1" ht="27" customHeight="1">
      <c r="A29" s="804"/>
      <c r="B29" s="854" t="s">
        <v>559</v>
      </c>
      <c r="C29" s="388">
        <f>C28/C23*100</f>
        <v>85.46473987027106</v>
      </c>
      <c r="D29" s="388">
        <f t="shared" ref="D29:M29" si="0">D28/D23*100</f>
        <v>87.325181225745041</v>
      </c>
      <c r="E29" s="388">
        <f t="shared" si="0"/>
        <v>85.479791718323824</v>
      </c>
      <c r="F29" s="388">
        <f t="shared" si="0"/>
        <v>87.095372583097969</v>
      </c>
      <c r="G29" s="388">
        <f t="shared" si="0"/>
        <v>84.600609041930198</v>
      </c>
      <c r="H29" s="388">
        <f t="shared" si="0"/>
        <v>84.190966266437954</v>
      </c>
      <c r="I29" s="388">
        <f t="shared" si="0"/>
        <v>80.814327015740446</v>
      </c>
      <c r="J29" s="388">
        <f t="shared" si="0"/>
        <v>87.760139592288382</v>
      </c>
      <c r="K29" s="388">
        <f t="shared" si="0"/>
        <v>90.733568743592656</v>
      </c>
      <c r="L29" s="388">
        <f t="shared" si="0"/>
        <v>86.108258764852579</v>
      </c>
      <c r="M29" s="1733">
        <f t="shared" si="0"/>
        <v>78.854775166417596</v>
      </c>
      <c r="N29" s="670"/>
      <c r="O29" s="670"/>
    </row>
    <row r="30" spans="1:15" s="1102" customFormat="1" ht="27" customHeight="1">
      <c r="A30" s="1100"/>
      <c r="B30" s="855" t="s">
        <v>44</v>
      </c>
      <c r="C30" s="856">
        <f>C28/C27*100</f>
        <v>98.414707909580684</v>
      </c>
      <c r="D30" s="856">
        <f t="shared" ref="D30:M30" si="1">D28/D27*100</f>
        <v>98.938111830097895</v>
      </c>
      <c r="E30" s="856">
        <f t="shared" si="1"/>
        <v>99.474838411819022</v>
      </c>
      <c r="F30" s="856">
        <f t="shared" si="1"/>
        <v>99.813270260176765</v>
      </c>
      <c r="G30" s="856">
        <f t="shared" si="1"/>
        <v>98.688381243851779</v>
      </c>
      <c r="H30" s="856">
        <f t="shared" si="1"/>
        <v>95.753674079854335</v>
      </c>
      <c r="I30" s="856">
        <f t="shared" si="1"/>
        <v>111.45198803854248</v>
      </c>
      <c r="J30" s="856">
        <f t="shared" si="1"/>
        <v>96.676043131739334</v>
      </c>
      <c r="K30" s="856">
        <f t="shared" si="1"/>
        <v>97.092881521209165</v>
      </c>
      <c r="L30" s="856">
        <f t="shared" si="1"/>
        <v>95.315417715352766</v>
      </c>
      <c r="M30" s="1734">
        <f t="shared" si="1"/>
        <v>96.685266927625563</v>
      </c>
      <c r="N30" s="1101"/>
      <c r="O30" s="1101"/>
    </row>
    <row r="31" spans="1:15" s="125" customFormat="1" ht="20.100000000000001" customHeight="1">
      <c r="A31" s="2061" t="s">
        <v>561</v>
      </c>
      <c r="B31" s="2061"/>
      <c r="C31" s="2061"/>
      <c r="D31" s="2061"/>
      <c r="E31" s="2061"/>
      <c r="F31" s="2061"/>
      <c r="G31" s="2061"/>
      <c r="H31" s="2061"/>
      <c r="I31" s="2061"/>
      <c r="J31" s="2061"/>
      <c r="K31" s="2061"/>
      <c r="L31" s="2061"/>
      <c r="M31" s="2061"/>
      <c r="N31" s="711"/>
    </row>
    <row r="32" spans="1:15" s="1482" customFormat="1" ht="12.75" customHeight="1">
      <c r="A32" s="2062" t="s">
        <v>476</v>
      </c>
      <c r="B32" s="2062"/>
      <c r="C32" s="2062"/>
      <c r="D32" s="2062"/>
      <c r="E32" s="2062"/>
      <c r="F32" s="2062"/>
      <c r="G32" s="2062"/>
      <c r="H32" s="2062"/>
      <c r="I32" s="2062"/>
      <c r="J32" s="2062"/>
      <c r="K32" s="2062"/>
      <c r="L32" s="2062"/>
      <c r="M32" s="2062"/>
      <c r="N32" s="1345"/>
    </row>
    <row r="33" spans="14:14">
      <c r="N33" s="20"/>
    </row>
  </sheetData>
  <mergeCells count="23">
    <mergeCell ref="A31:M31"/>
    <mergeCell ref="A32:M32"/>
    <mergeCell ref="D11:D21"/>
    <mergeCell ref="E11:E21"/>
    <mergeCell ref="F11:F21"/>
    <mergeCell ref="H11:H21"/>
    <mergeCell ref="A7:B21"/>
    <mergeCell ref="C7:C21"/>
    <mergeCell ref="L11:L21"/>
    <mergeCell ref="K11:K21"/>
    <mergeCell ref="M11:M21"/>
    <mergeCell ref="I7:M10"/>
    <mergeCell ref="I11:I21"/>
    <mergeCell ref="J11:J21"/>
    <mergeCell ref="D7:H10"/>
    <mergeCell ref="G11:G21"/>
    <mergeCell ref="A6:F6"/>
    <mergeCell ref="K1:M1"/>
    <mergeCell ref="K2:M2"/>
    <mergeCell ref="A2:H2"/>
    <mergeCell ref="A4:L4"/>
    <mergeCell ref="A5:F5"/>
    <mergeCell ref="A3:C3"/>
  </mergeCells>
  <phoneticPr fontId="0" type="noConversion"/>
  <hyperlinks>
    <hyperlink ref="K1" location="'Spis tablic     List of tables'!A1" display="Powrót do spisu tablic"/>
    <hyperlink ref="K2" location="'Spis tablic     List of tables'!A1" display="Return to list tables"/>
    <hyperlink ref="K1:M1" location="'Spis tablic     List of tables'!A18"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2"/>
  <sheetViews>
    <sheetView showGridLines="0" zoomScaleNormal="100" workbookViewId="0">
      <selection sqref="A1:J1"/>
    </sheetView>
  </sheetViews>
  <sheetFormatPr defaultRowHeight="13.8"/>
  <cols>
    <col min="1" max="1" width="8.59765625" customWidth="1"/>
    <col min="2" max="2" width="13.59765625" customWidth="1"/>
    <col min="3" max="15" width="7.59765625" customWidth="1"/>
  </cols>
  <sheetData>
    <row r="1" spans="1:15">
      <c r="A1" s="1825" t="s">
        <v>562</v>
      </c>
      <c r="B1" s="1825"/>
      <c r="C1" s="1825"/>
      <c r="D1" s="1825"/>
      <c r="E1" s="1825"/>
      <c r="F1" s="1825"/>
      <c r="G1" s="1825"/>
      <c r="H1" s="1825"/>
      <c r="I1" s="1825"/>
      <c r="J1" s="2074"/>
      <c r="K1" s="6"/>
      <c r="L1" s="6"/>
      <c r="M1" s="1877" t="s">
        <v>31</v>
      </c>
      <c r="N1" s="1877"/>
      <c r="O1" s="1877"/>
    </row>
    <row r="2" spans="1:15">
      <c r="A2" s="2071" t="s">
        <v>479</v>
      </c>
      <c r="B2" s="2071"/>
      <c r="C2" s="2071"/>
      <c r="D2" s="2071"/>
      <c r="E2" s="2071"/>
      <c r="F2" s="2071"/>
      <c r="G2" s="2071"/>
      <c r="H2" s="2071"/>
      <c r="I2" s="857"/>
      <c r="J2" s="857"/>
      <c r="K2" s="7"/>
      <c r="L2" s="7"/>
      <c r="M2" s="1802" t="s">
        <v>283</v>
      </c>
      <c r="N2" s="1802"/>
      <c r="O2" s="1802"/>
    </row>
    <row r="3" spans="1:15">
      <c r="A3" s="2060" t="s">
        <v>214</v>
      </c>
      <c r="B3" s="2060"/>
      <c r="C3" s="2060"/>
      <c r="D3" s="849"/>
      <c r="E3" s="849"/>
      <c r="F3" s="849"/>
      <c r="G3" s="849"/>
      <c r="H3" s="515"/>
      <c r="I3" s="515"/>
      <c r="J3" s="515"/>
      <c r="K3" s="515"/>
      <c r="L3" s="515"/>
      <c r="M3" s="1309"/>
      <c r="N3" s="1309"/>
      <c r="O3" s="1309"/>
    </row>
    <row r="4" spans="1:15" s="1306" customFormat="1">
      <c r="A4" s="1882" t="s">
        <v>216</v>
      </c>
      <c r="B4" s="1882"/>
      <c r="C4" s="1882"/>
      <c r="D4" s="1882"/>
      <c r="E4" s="1882"/>
      <c r="F4" s="1882"/>
      <c r="G4" s="1882"/>
      <c r="H4" s="1882"/>
      <c r="I4" s="1882"/>
      <c r="J4" s="1882"/>
      <c r="K4" s="1882"/>
      <c r="L4" s="1882"/>
      <c r="M4" s="1537"/>
      <c r="N4" s="1537"/>
      <c r="O4" s="1537"/>
    </row>
    <row r="5" spans="1:15" s="1306" customFormat="1">
      <c r="A5" s="2075" t="s">
        <v>217</v>
      </c>
      <c r="B5" s="2075"/>
      <c r="C5" s="2075"/>
      <c r="D5" s="2075"/>
      <c r="E5" s="2075"/>
      <c r="F5" s="2075"/>
      <c r="G5" s="2075"/>
      <c r="H5" s="2075"/>
      <c r="I5" s="2075"/>
      <c r="J5" s="2075"/>
      <c r="K5" s="2075"/>
      <c r="L5" s="1543"/>
      <c r="M5" s="1543"/>
      <c r="N5" s="1543"/>
      <c r="O5" s="1543"/>
    </row>
    <row r="6" spans="1:15" s="1306" customFormat="1">
      <c r="A6" s="1882" t="s">
        <v>215</v>
      </c>
      <c r="B6" s="1882"/>
      <c r="C6" s="1882"/>
      <c r="D6" s="1882"/>
      <c r="E6" s="1882"/>
      <c r="F6" s="1882"/>
      <c r="I6" s="1543"/>
      <c r="J6" s="1543"/>
      <c r="K6" s="1543"/>
      <c r="L6" s="1543"/>
      <c r="M6" s="1309"/>
      <c r="N6" s="1309"/>
      <c r="O6" s="1309"/>
    </row>
    <row r="7" spans="1:15">
      <c r="A7" s="1808" t="s">
        <v>1017</v>
      </c>
      <c r="B7" s="1811"/>
      <c r="C7" s="1808" t="s">
        <v>1019</v>
      </c>
      <c r="D7" s="1808"/>
      <c r="E7" s="1808"/>
      <c r="F7" s="1808"/>
      <c r="G7" s="1808"/>
      <c r="H7" s="1811"/>
      <c r="I7" s="1804" t="s">
        <v>1022</v>
      </c>
      <c r="J7" s="1808"/>
      <c r="K7" s="1808"/>
      <c r="L7" s="1808"/>
      <c r="M7" s="1808"/>
      <c r="N7" s="1808"/>
      <c r="O7" s="1808"/>
    </row>
    <row r="8" spans="1:15">
      <c r="A8" s="1809"/>
      <c r="B8" s="1812"/>
      <c r="C8" s="1809"/>
      <c r="D8" s="1809"/>
      <c r="E8" s="1809"/>
      <c r="F8" s="1809"/>
      <c r="G8" s="1809"/>
      <c r="H8" s="1812"/>
      <c r="I8" s="1805"/>
      <c r="J8" s="1809"/>
      <c r="K8" s="1809"/>
      <c r="L8" s="1809"/>
      <c r="M8" s="1809"/>
      <c r="N8" s="1809"/>
      <c r="O8" s="1809"/>
    </row>
    <row r="9" spans="1:15">
      <c r="A9" s="1809"/>
      <c r="B9" s="1812"/>
      <c r="C9" s="1809"/>
      <c r="D9" s="1809"/>
      <c r="E9" s="1809"/>
      <c r="F9" s="1809"/>
      <c r="G9" s="1809"/>
      <c r="H9" s="1812"/>
      <c r="I9" s="1805"/>
      <c r="J9" s="1809"/>
      <c r="K9" s="1809"/>
      <c r="L9" s="1809"/>
      <c r="M9" s="1809"/>
      <c r="N9" s="1809"/>
      <c r="O9" s="1809"/>
    </row>
    <row r="10" spans="1:15">
      <c r="A10" s="1809"/>
      <c r="B10" s="1812"/>
      <c r="C10" s="1809"/>
      <c r="D10" s="1809"/>
      <c r="E10" s="1809"/>
      <c r="F10" s="1809"/>
      <c r="G10" s="1809"/>
      <c r="H10" s="1812"/>
      <c r="I10" s="1805"/>
      <c r="J10" s="1809"/>
      <c r="K10" s="1809"/>
      <c r="L10" s="1809"/>
      <c r="M10" s="1809"/>
      <c r="N10" s="1809"/>
      <c r="O10" s="1809"/>
    </row>
    <row r="11" spans="1:15">
      <c r="A11" s="1809"/>
      <c r="B11" s="1812"/>
      <c r="C11" s="1809"/>
      <c r="D11" s="1809"/>
      <c r="E11" s="1809"/>
      <c r="F11" s="1809"/>
      <c r="G11" s="1809"/>
      <c r="H11" s="1812"/>
      <c r="I11" s="1805"/>
      <c r="J11" s="1809"/>
      <c r="K11" s="1809"/>
      <c r="L11" s="1809"/>
      <c r="M11" s="1809"/>
      <c r="N11" s="1809"/>
      <c r="O11" s="1809"/>
    </row>
    <row r="12" spans="1:15">
      <c r="A12" s="1809"/>
      <c r="B12" s="1812"/>
      <c r="C12" s="1810"/>
      <c r="D12" s="1810"/>
      <c r="E12" s="1810"/>
      <c r="F12" s="1810"/>
      <c r="G12" s="1810"/>
      <c r="H12" s="1845"/>
      <c r="I12" s="1806"/>
      <c r="J12" s="1810"/>
      <c r="K12" s="1810"/>
      <c r="L12" s="1810"/>
      <c r="M12" s="1810"/>
      <c r="N12" s="1810"/>
      <c r="O12" s="1810"/>
    </row>
    <row r="13" spans="1:15">
      <c r="A13" s="1809"/>
      <c r="B13" s="1812"/>
      <c r="C13" s="1808" t="s">
        <v>1018</v>
      </c>
      <c r="D13" s="2070" t="s">
        <v>6</v>
      </c>
      <c r="E13" s="2076" t="s">
        <v>7</v>
      </c>
      <c r="F13" s="2070" t="s">
        <v>8</v>
      </c>
      <c r="G13" s="2070" t="s">
        <v>9</v>
      </c>
      <c r="H13" s="2073" t="s">
        <v>1020</v>
      </c>
      <c r="I13" s="2072" t="s">
        <v>1021</v>
      </c>
      <c r="J13" s="2070" t="s">
        <v>10</v>
      </c>
      <c r="K13" s="2070" t="s">
        <v>11</v>
      </c>
      <c r="L13" s="2070" t="s">
        <v>12</v>
      </c>
      <c r="M13" s="2070" t="s">
        <v>13</v>
      </c>
      <c r="N13" s="2073" t="s">
        <v>1023</v>
      </c>
      <c r="O13" s="2072" t="s">
        <v>1024</v>
      </c>
    </row>
    <row r="14" spans="1:15">
      <c r="A14" s="1809"/>
      <c r="B14" s="1812"/>
      <c r="C14" s="1809"/>
      <c r="D14" s="1925"/>
      <c r="E14" s="1926"/>
      <c r="F14" s="1925"/>
      <c r="G14" s="1925"/>
      <c r="H14" s="1791"/>
      <c r="I14" s="1848"/>
      <c r="J14" s="1925"/>
      <c r="K14" s="1925"/>
      <c r="L14" s="1925"/>
      <c r="M14" s="1925"/>
      <c r="N14" s="1791"/>
      <c r="O14" s="1848"/>
    </row>
    <row r="15" spans="1:15">
      <c r="A15" s="1809"/>
      <c r="B15" s="1812"/>
      <c r="C15" s="1809"/>
      <c r="D15" s="1925"/>
      <c r="E15" s="1926"/>
      <c r="F15" s="1925"/>
      <c r="G15" s="1925"/>
      <c r="H15" s="1791"/>
      <c r="I15" s="1848"/>
      <c r="J15" s="1925"/>
      <c r="K15" s="1925"/>
      <c r="L15" s="1925"/>
      <c r="M15" s="1925"/>
      <c r="N15" s="1791"/>
      <c r="O15" s="1848"/>
    </row>
    <row r="16" spans="1:15">
      <c r="A16" s="1809"/>
      <c r="B16" s="1812"/>
      <c r="C16" s="1809"/>
      <c r="D16" s="1925"/>
      <c r="E16" s="1926"/>
      <c r="F16" s="1925"/>
      <c r="G16" s="1925"/>
      <c r="H16" s="1791"/>
      <c r="I16" s="1848"/>
      <c r="J16" s="1925"/>
      <c r="K16" s="1925"/>
      <c r="L16" s="1925"/>
      <c r="M16" s="1925"/>
      <c r="N16" s="1791"/>
      <c r="O16" s="1848"/>
    </row>
    <row r="17" spans="1:16">
      <c r="A17" s="1809"/>
      <c r="B17" s="1812"/>
      <c r="C17" s="1809"/>
      <c r="D17" s="1925"/>
      <c r="E17" s="1926"/>
      <c r="F17" s="1925"/>
      <c r="G17" s="1925"/>
      <c r="H17" s="1791"/>
      <c r="I17" s="1848"/>
      <c r="J17" s="1925"/>
      <c r="K17" s="1925"/>
      <c r="L17" s="1925"/>
      <c r="M17" s="1925"/>
      <c r="N17" s="1791"/>
      <c r="O17" s="1848"/>
    </row>
    <row r="18" spans="1:16">
      <c r="A18" s="1809"/>
      <c r="B18" s="1812"/>
      <c r="C18" s="1809"/>
      <c r="D18" s="1925"/>
      <c r="E18" s="1926"/>
      <c r="F18" s="1925"/>
      <c r="G18" s="1925"/>
      <c r="H18" s="1791"/>
      <c r="I18" s="1848"/>
      <c r="J18" s="1925"/>
      <c r="K18" s="1925"/>
      <c r="L18" s="1925"/>
      <c r="M18" s="1925"/>
      <c r="N18" s="1791"/>
      <c r="O18" s="1848"/>
    </row>
    <row r="19" spans="1:16">
      <c r="A19" s="1810"/>
      <c r="B19" s="1845"/>
      <c r="C19" s="1810"/>
      <c r="D19" s="1901"/>
      <c r="E19" s="2077"/>
      <c r="F19" s="1901"/>
      <c r="G19" s="1901"/>
      <c r="H19" s="1792"/>
      <c r="I19" s="2067"/>
      <c r="J19" s="1901"/>
      <c r="K19" s="1901"/>
      <c r="L19" s="1901"/>
      <c r="M19" s="1901"/>
      <c r="N19" s="1792"/>
      <c r="O19" s="2067"/>
    </row>
    <row r="20" spans="1:16" s="559" customFormat="1" ht="25.2" customHeight="1">
      <c r="A20" s="757">
        <v>2017</v>
      </c>
      <c r="B20" s="798" t="s">
        <v>74</v>
      </c>
      <c r="C20" s="193">
        <v>9230</v>
      </c>
      <c r="D20" s="193">
        <v>12329</v>
      </c>
      <c r="E20" s="193">
        <v>12995</v>
      </c>
      <c r="F20" s="193">
        <v>14061</v>
      </c>
      <c r="G20" s="193">
        <v>13331</v>
      </c>
      <c r="H20" s="193">
        <v>21404</v>
      </c>
      <c r="I20" s="193">
        <v>15346</v>
      </c>
      <c r="J20" s="193">
        <v>19203</v>
      </c>
      <c r="K20" s="193">
        <v>12694</v>
      </c>
      <c r="L20" s="193">
        <v>12681</v>
      </c>
      <c r="M20" s="193">
        <v>8509</v>
      </c>
      <c r="N20" s="193">
        <v>3333</v>
      </c>
      <c r="O20" s="366">
        <v>11584</v>
      </c>
    </row>
    <row r="21" spans="1:16" s="589" customFormat="1" ht="25.2" customHeight="1">
      <c r="A21" s="757"/>
      <c r="B21" s="798" t="s">
        <v>77</v>
      </c>
      <c r="C21" s="193">
        <v>11595</v>
      </c>
      <c r="D21" s="193">
        <v>12916</v>
      </c>
      <c r="E21" s="193">
        <v>11014</v>
      </c>
      <c r="F21" s="193">
        <v>13126</v>
      </c>
      <c r="G21" s="193">
        <v>12366</v>
      </c>
      <c r="H21" s="193">
        <v>20846</v>
      </c>
      <c r="I21" s="193">
        <v>15051</v>
      </c>
      <c r="J21" s="193">
        <v>19113</v>
      </c>
      <c r="K21" s="193">
        <v>12336</v>
      </c>
      <c r="L21" s="193">
        <v>12207</v>
      </c>
      <c r="M21" s="193">
        <v>8062</v>
      </c>
      <c r="N21" s="193">
        <v>3052</v>
      </c>
      <c r="O21" s="366">
        <v>12042</v>
      </c>
    </row>
    <row r="22" spans="1:16" s="584" customFormat="1" ht="25.2" customHeight="1">
      <c r="A22" s="770"/>
      <c r="B22" s="761" t="s">
        <v>80</v>
      </c>
      <c r="C22" s="858">
        <v>8367</v>
      </c>
      <c r="D22" s="858">
        <v>15837</v>
      </c>
      <c r="E22" s="858">
        <v>12127</v>
      </c>
      <c r="F22" s="858">
        <v>11747</v>
      </c>
      <c r="G22" s="858">
        <v>11724</v>
      </c>
      <c r="H22" s="858">
        <v>19628</v>
      </c>
      <c r="I22" s="858">
        <v>14668</v>
      </c>
      <c r="J22" s="858">
        <v>18811</v>
      </c>
      <c r="K22" s="858">
        <v>12328</v>
      </c>
      <c r="L22" s="858">
        <v>12122</v>
      </c>
      <c r="M22" s="858">
        <v>7695</v>
      </c>
      <c r="N22" s="858">
        <v>2689</v>
      </c>
      <c r="O22" s="859">
        <v>11117</v>
      </c>
      <c r="P22" s="607"/>
    </row>
    <row r="23" spans="1:16" s="584" customFormat="1" ht="12" customHeight="1">
      <c r="A23" s="770"/>
      <c r="B23" s="761"/>
      <c r="C23" s="858"/>
      <c r="D23" s="858"/>
      <c r="E23" s="858"/>
      <c r="F23" s="858"/>
      <c r="G23" s="858"/>
      <c r="H23" s="858"/>
      <c r="I23" s="858"/>
      <c r="J23" s="858"/>
      <c r="K23" s="858"/>
      <c r="L23" s="858"/>
      <c r="M23" s="858"/>
      <c r="N23" s="858"/>
      <c r="O23" s="859"/>
      <c r="P23" s="607"/>
    </row>
    <row r="24" spans="1:16" s="584" customFormat="1" ht="25.2" customHeight="1">
      <c r="A24" s="770">
        <v>2018</v>
      </c>
      <c r="B24" s="761" t="s">
        <v>71</v>
      </c>
      <c r="C24" s="858">
        <v>8406</v>
      </c>
      <c r="D24" s="858">
        <v>14785</v>
      </c>
      <c r="E24" s="858">
        <v>13598</v>
      </c>
      <c r="F24" s="858">
        <v>12622</v>
      </c>
      <c r="G24" s="858">
        <v>11650</v>
      </c>
      <c r="H24" s="858">
        <v>19338</v>
      </c>
      <c r="I24" s="858">
        <v>15119</v>
      </c>
      <c r="J24" s="858">
        <v>19324</v>
      </c>
      <c r="K24" s="858">
        <v>12698</v>
      </c>
      <c r="L24" s="858">
        <v>12340</v>
      </c>
      <c r="M24" s="858">
        <v>7685</v>
      </c>
      <c r="N24" s="858">
        <v>2698</v>
      </c>
      <c r="O24" s="859">
        <v>10535</v>
      </c>
      <c r="P24" s="607"/>
    </row>
    <row r="25" spans="1:16" s="584" customFormat="1" ht="25.2" customHeight="1">
      <c r="A25" s="770"/>
      <c r="B25" s="761" t="s">
        <v>74</v>
      </c>
      <c r="C25" s="858">
        <v>7841</v>
      </c>
      <c r="D25" s="858">
        <v>10247</v>
      </c>
      <c r="E25" s="858">
        <v>11087</v>
      </c>
      <c r="F25" s="858">
        <v>12370</v>
      </c>
      <c r="G25" s="858">
        <v>10984</v>
      </c>
      <c r="H25" s="858">
        <v>18562</v>
      </c>
      <c r="I25" s="858">
        <v>13358</v>
      </c>
      <c r="J25" s="858">
        <v>16976</v>
      </c>
      <c r="K25" s="858">
        <v>11384</v>
      </c>
      <c r="L25" s="858">
        <v>10750</v>
      </c>
      <c r="M25" s="858">
        <v>6573</v>
      </c>
      <c r="N25" s="858">
        <v>2376</v>
      </c>
      <c r="O25" s="859">
        <v>9674</v>
      </c>
      <c r="P25" s="607"/>
    </row>
    <row r="26" spans="1:16" s="584" customFormat="1" ht="25.2" customHeight="1">
      <c r="A26" s="770"/>
      <c r="B26" s="1610" t="s">
        <v>77</v>
      </c>
      <c r="C26" s="1611">
        <v>9212</v>
      </c>
      <c r="D26" s="1611">
        <v>11258</v>
      </c>
      <c r="E26" s="1611">
        <v>9283</v>
      </c>
      <c r="F26" s="1611">
        <v>11362</v>
      </c>
      <c r="G26" s="1611">
        <v>10903</v>
      </c>
      <c r="H26" s="1611">
        <v>17946</v>
      </c>
      <c r="I26" s="1611">
        <v>13107</v>
      </c>
      <c r="J26" s="1611">
        <v>17019</v>
      </c>
      <c r="K26" s="1611">
        <v>11035</v>
      </c>
      <c r="L26" s="1611">
        <v>10276</v>
      </c>
      <c r="M26" s="1611">
        <v>6241</v>
      </c>
      <c r="N26" s="1611">
        <v>2304</v>
      </c>
      <c r="O26" s="859">
        <v>9982</v>
      </c>
      <c r="P26" s="607"/>
    </row>
    <row r="27" spans="1:16" s="125" customFormat="1" ht="25.2" customHeight="1">
      <c r="A27" s="804"/>
      <c r="B27" s="854" t="s">
        <v>559</v>
      </c>
      <c r="C27" s="388">
        <f>C26/C21*100</f>
        <v>79.448037947391114</v>
      </c>
      <c r="D27" s="388">
        <f t="shared" ref="D27:O27" si="0">D26/D21*100</f>
        <v>87.163208423660578</v>
      </c>
      <c r="E27" s="388">
        <f t="shared" si="0"/>
        <v>84.283639004902852</v>
      </c>
      <c r="F27" s="388">
        <f t="shared" si="0"/>
        <v>86.561023921986902</v>
      </c>
      <c r="G27" s="388">
        <f t="shared" si="0"/>
        <v>88.169173540352574</v>
      </c>
      <c r="H27" s="388">
        <f t="shared" si="0"/>
        <v>86.088458217403812</v>
      </c>
      <c r="I27" s="388">
        <f t="shared" si="0"/>
        <v>87.083914690053817</v>
      </c>
      <c r="J27" s="388">
        <f t="shared" si="0"/>
        <v>89.044106105791869</v>
      </c>
      <c r="K27" s="388">
        <f t="shared" si="0"/>
        <v>89.453631647211424</v>
      </c>
      <c r="L27" s="388">
        <f t="shared" si="0"/>
        <v>84.181207503891216</v>
      </c>
      <c r="M27" s="388">
        <f t="shared" si="0"/>
        <v>77.412552716447536</v>
      </c>
      <c r="N27" s="388">
        <f t="shared" si="0"/>
        <v>75.491480996068148</v>
      </c>
      <c r="O27" s="1733">
        <f t="shared" si="0"/>
        <v>82.893207108453751</v>
      </c>
      <c r="P27" s="711"/>
    </row>
    <row r="28" spans="1:16" s="1104" customFormat="1" ht="25.2" customHeight="1">
      <c r="A28" s="1100"/>
      <c r="B28" s="855" t="s">
        <v>44</v>
      </c>
      <c r="C28" s="856">
        <f>C26/C25*100</f>
        <v>117.48501466649661</v>
      </c>
      <c r="D28" s="856">
        <f t="shared" ref="D28:O28" si="1">D26/D25*100</f>
        <v>109.86630233238996</v>
      </c>
      <c r="E28" s="856">
        <f t="shared" si="1"/>
        <v>83.728691260034267</v>
      </c>
      <c r="F28" s="856">
        <f t="shared" si="1"/>
        <v>91.851253031527889</v>
      </c>
      <c r="G28" s="856">
        <f t="shared" si="1"/>
        <v>99.262563729060446</v>
      </c>
      <c r="H28" s="856">
        <f t="shared" si="1"/>
        <v>96.68139209136946</v>
      </c>
      <c r="I28" s="856">
        <f t="shared" si="1"/>
        <v>98.12097619404102</v>
      </c>
      <c r="J28" s="856">
        <f t="shared" si="1"/>
        <v>100.25329877474081</v>
      </c>
      <c r="K28" s="856">
        <f t="shared" si="1"/>
        <v>96.934293745607874</v>
      </c>
      <c r="L28" s="856">
        <f t="shared" si="1"/>
        <v>95.590697674418607</v>
      </c>
      <c r="M28" s="856">
        <f t="shared" si="1"/>
        <v>94.949033926669713</v>
      </c>
      <c r="N28" s="856">
        <f t="shared" si="1"/>
        <v>96.969696969696969</v>
      </c>
      <c r="O28" s="1734">
        <f t="shared" si="1"/>
        <v>103.18379160636759</v>
      </c>
      <c r="P28" s="1103"/>
    </row>
    <row r="29" spans="1:16" s="1104" customFormat="1" ht="20.100000000000001" customHeight="1">
      <c r="A29" s="2078" t="s">
        <v>598</v>
      </c>
      <c r="B29" s="2078"/>
      <c r="C29" s="2078"/>
      <c r="D29" s="2078"/>
      <c r="E29" s="2078"/>
      <c r="F29" s="2078"/>
      <c r="G29" s="2078"/>
      <c r="H29" s="2078"/>
      <c r="I29" s="2078"/>
      <c r="J29" s="2078"/>
      <c r="K29" s="2078"/>
      <c r="L29" s="2078"/>
      <c r="M29" s="1001"/>
      <c r="N29" s="1001"/>
      <c r="O29" s="1001"/>
      <c r="P29" s="1103"/>
    </row>
    <row r="30" spans="1:16" s="1104" customFormat="1" ht="12.75" customHeight="1">
      <c r="A30" s="860" t="s">
        <v>473</v>
      </c>
      <c r="B30" s="860"/>
      <c r="C30" s="860"/>
      <c r="D30" s="860"/>
      <c r="E30" s="860"/>
      <c r="F30" s="860"/>
      <c r="G30" s="860"/>
      <c r="H30" s="860"/>
      <c r="I30" s="860"/>
      <c r="J30" s="860"/>
      <c r="K30" s="860"/>
      <c r="L30" s="860"/>
      <c r="M30" s="1001"/>
      <c r="N30" s="1001"/>
      <c r="O30" s="1001"/>
      <c r="P30" s="1103"/>
    </row>
    <row r="31" spans="1:16" s="1347" customFormat="1" ht="12.75" customHeight="1">
      <c r="A31" s="2062" t="s">
        <v>480</v>
      </c>
      <c r="B31" s="2062"/>
      <c r="C31" s="2062"/>
      <c r="D31" s="2062"/>
      <c r="E31" s="2062"/>
      <c r="F31" s="2062"/>
      <c r="G31" s="2062"/>
      <c r="H31" s="2062"/>
      <c r="I31" s="2062"/>
      <c r="J31" s="2062"/>
      <c r="K31" s="2062"/>
      <c r="L31" s="2062"/>
      <c r="M31" s="1346"/>
      <c r="N31" s="1346"/>
      <c r="O31" s="1346"/>
    </row>
    <row r="32" spans="1:16" s="1305" customFormat="1" ht="14.4">
      <c r="A32" s="1348" t="s">
        <v>474</v>
      </c>
    </row>
  </sheetData>
  <mergeCells count="26">
    <mergeCell ref="A31:L31"/>
    <mergeCell ref="L13:L19"/>
    <mergeCell ref="A3:C3"/>
    <mergeCell ref="A6:F6"/>
    <mergeCell ref="A5:K5"/>
    <mergeCell ref="D13:D19"/>
    <mergeCell ref="E13:E19"/>
    <mergeCell ref="F13:F19"/>
    <mergeCell ref="G13:G19"/>
    <mergeCell ref="A29:L29"/>
    <mergeCell ref="M1:O1"/>
    <mergeCell ref="M2:O2"/>
    <mergeCell ref="J13:J19"/>
    <mergeCell ref="A2:H2"/>
    <mergeCell ref="A4:L4"/>
    <mergeCell ref="A7:B19"/>
    <mergeCell ref="C7:H12"/>
    <mergeCell ref="I7:O12"/>
    <mergeCell ref="C13:C19"/>
    <mergeCell ref="I13:I19"/>
    <mergeCell ref="M13:M19"/>
    <mergeCell ref="N13:N19"/>
    <mergeCell ref="O13:O19"/>
    <mergeCell ref="K13:K19"/>
    <mergeCell ref="H13:H19"/>
    <mergeCell ref="A1:J1"/>
  </mergeCells>
  <phoneticPr fontId="0" type="noConversion"/>
  <hyperlinks>
    <hyperlink ref="M1" location="'Spis tablic     List of tables'!A1" display="Powrót do spisu tablic"/>
    <hyperlink ref="M2" location="'Spis tablic     List of tables'!A1" display="Return to list tables"/>
    <hyperlink ref="M1:O1" location="'Spis tablic     List of tables'!A19" display="Powrót do spisu tablic"/>
    <hyperlink ref="M2:O2" location="'Spis tablic     List of tables'!A22"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showGridLines="0" zoomScaleNormal="100" workbookViewId="0">
      <selection sqref="A1:G1"/>
    </sheetView>
  </sheetViews>
  <sheetFormatPr defaultRowHeight="13.8"/>
  <cols>
    <col min="1" max="1" width="8.09765625" style="4" customWidth="1"/>
    <col min="2" max="2" width="14.59765625" style="4" customWidth="1"/>
    <col min="3" max="9" width="14.69921875" style="4" customWidth="1"/>
  </cols>
  <sheetData>
    <row r="1" spans="1:9" ht="15.75" customHeight="1">
      <c r="A1" s="1825" t="s">
        <v>670</v>
      </c>
      <c r="B1" s="1825"/>
      <c r="C1" s="1825"/>
      <c r="D1" s="1825"/>
      <c r="E1" s="1825"/>
      <c r="F1" s="1825"/>
      <c r="G1" s="1825"/>
      <c r="H1" s="97" t="s">
        <v>31</v>
      </c>
      <c r="I1" s="97"/>
    </row>
    <row r="2" spans="1:9" s="1306" customFormat="1" ht="15" customHeight="1">
      <c r="A2" s="1882" t="s">
        <v>1025</v>
      </c>
      <c r="B2" s="1882"/>
      <c r="C2" s="1882"/>
      <c r="D2" s="1882"/>
      <c r="E2" s="1882"/>
      <c r="F2" s="1882"/>
      <c r="G2" s="1882"/>
      <c r="H2" s="1535" t="s">
        <v>283</v>
      </c>
      <c r="I2" s="1535"/>
    </row>
    <row r="3" spans="1:9" ht="49.95" customHeight="1">
      <c r="A3" s="1808" t="s">
        <v>1026</v>
      </c>
      <c r="B3" s="1811"/>
      <c r="C3" s="1816" t="s">
        <v>1027</v>
      </c>
      <c r="D3" s="2079" t="s">
        <v>1028</v>
      </c>
      <c r="E3" s="2080"/>
      <c r="F3" s="2081"/>
      <c r="G3" s="1816" t="s">
        <v>1032</v>
      </c>
      <c r="H3" s="1816" t="s">
        <v>1033</v>
      </c>
      <c r="I3" s="1804" t="s">
        <v>1034</v>
      </c>
    </row>
    <row r="4" spans="1:9" ht="79.95" customHeight="1">
      <c r="A4" s="1809"/>
      <c r="B4" s="1812"/>
      <c r="C4" s="1817"/>
      <c r="D4" s="722" t="s">
        <v>1029</v>
      </c>
      <c r="E4" s="820" t="s">
        <v>1030</v>
      </c>
      <c r="F4" s="727" t="s">
        <v>1031</v>
      </c>
      <c r="G4" s="1817"/>
      <c r="H4" s="1818"/>
      <c r="I4" s="1806"/>
    </row>
    <row r="5" spans="1:9" ht="32.25" customHeight="1">
      <c r="A5" s="1810"/>
      <c r="B5" s="1845"/>
      <c r="C5" s="2079" t="s">
        <v>821</v>
      </c>
      <c r="D5" s="2080"/>
      <c r="E5" s="2080"/>
      <c r="F5" s="2080"/>
      <c r="G5" s="2081"/>
      <c r="H5" s="2079" t="s">
        <v>820</v>
      </c>
      <c r="I5" s="2080"/>
    </row>
    <row r="6" spans="1:9" s="559" customFormat="1" ht="31.95" customHeight="1">
      <c r="A6" s="757">
        <v>2017</v>
      </c>
      <c r="B6" s="798" t="s">
        <v>641</v>
      </c>
      <c r="C6" s="193">
        <v>2651</v>
      </c>
      <c r="D6" s="193">
        <v>1490</v>
      </c>
      <c r="E6" s="193">
        <v>1431</v>
      </c>
      <c r="F6" s="193">
        <v>59</v>
      </c>
      <c r="G6" s="193">
        <v>1161</v>
      </c>
      <c r="H6" s="315">
        <v>56.2</v>
      </c>
      <c r="I6" s="385">
        <v>54</v>
      </c>
    </row>
    <row r="7" spans="1:9" s="589" customFormat="1" ht="31.95" customHeight="1">
      <c r="A7" s="757"/>
      <c r="B7" s="798" t="s">
        <v>642</v>
      </c>
      <c r="C7" s="193">
        <v>2652</v>
      </c>
      <c r="D7" s="193">
        <v>1485</v>
      </c>
      <c r="E7" s="193">
        <v>1428</v>
      </c>
      <c r="F7" s="193">
        <v>56</v>
      </c>
      <c r="G7" s="193">
        <v>1168</v>
      </c>
      <c r="H7" s="315">
        <v>56</v>
      </c>
      <c r="I7" s="385">
        <v>53.8</v>
      </c>
    </row>
    <row r="8" spans="1:9" s="633" customFormat="1" ht="31.95" customHeight="1">
      <c r="A8" s="757"/>
      <c r="B8" s="798" t="s">
        <v>640</v>
      </c>
      <c r="C8" s="193">
        <v>2654</v>
      </c>
      <c r="D8" s="193">
        <v>1499</v>
      </c>
      <c r="E8" s="193">
        <v>1425</v>
      </c>
      <c r="F8" s="193">
        <v>75</v>
      </c>
      <c r="G8" s="193">
        <v>1155</v>
      </c>
      <c r="H8" s="315">
        <v>56.5</v>
      </c>
      <c r="I8" s="385">
        <v>53.7</v>
      </c>
    </row>
    <row r="9" spans="1:9" s="1145" customFormat="1" ht="31.95" customHeight="1">
      <c r="A9" s="757"/>
      <c r="B9" s="798"/>
      <c r="C9" s="193"/>
      <c r="D9" s="193"/>
      <c r="E9" s="193"/>
      <c r="F9" s="193"/>
      <c r="G9" s="193"/>
      <c r="H9" s="315"/>
      <c r="I9" s="385"/>
    </row>
    <row r="10" spans="1:9" s="1129" customFormat="1" ht="31.95" customHeight="1">
      <c r="A10" s="757">
        <v>2018</v>
      </c>
      <c r="B10" s="798" t="s">
        <v>615</v>
      </c>
      <c r="C10" s="193">
        <v>2645</v>
      </c>
      <c r="D10" s="193">
        <v>1476</v>
      </c>
      <c r="E10" s="193">
        <v>1430</v>
      </c>
      <c r="F10" s="193">
        <v>46</v>
      </c>
      <c r="G10" s="193">
        <v>1169</v>
      </c>
      <c r="H10" s="315">
        <v>55.8</v>
      </c>
      <c r="I10" s="385">
        <v>54.1</v>
      </c>
    </row>
    <row r="11" spans="1:9" s="1298" customFormat="1" ht="31.95" customHeight="1">
      <c r="A11" s="757"/>
      <c r="B11" s="798" t="s">
        <v>641</v>
      </c>
      <c r="C11" s="193">
        <v>2645</v>
      </c>
      <c r="D11" s="193">
        <v>1501</v>
      </c>
      <c r="E11" s="193">
        <v>1471</v>
      </c>
      <c r="F11" s="193">
        <v>30</v>
      </c>
      <c r="G11" s="193">
        <v>1144</v>
      </c>
      <c r="H11" s="315">
        <v>56.7</v>
      </c>
      <c r="I11" s="385">
        <v>55.6</v>
      </c>
    </row>
    <row r="12" spans="1:9" s="1565" customFormat="1" ht="31.95" customHeight="1">
      <c r="A12" s="757"/>
      <c r="B12" s="1612" t="s">
        <v>642</v>
      </c>
      <c r="C12" s="1613">
        <v>2646</v>
      </c>
      <c r="D12" s="1613">
        <v>1494</v>
      </c>
      <c r="E12" s="1613">
        <v>1457</v>
      </c>
      <c r="F12" s="1613">
        <v>37</v>
      </c>
      <c r="G12" s="1613">
        <v>1152</v>
      </c>
      <c r="H12" s="1614">
        <v>56.5</v>
      </c>
      <c r="I12" s="1615">
        <v>55.1</v>
      </c>
    </row>
    <row r="13" spans="1:9" s="135" customFormat="1" ht="31.95" customHeight="1">
      <c r="A13" s="804"/>
      <c r="B13" s="854" t="s">
        <v>559</v>
      </c>
      <c r="C13" s="388">
        <f>C12/C7*100</f>
        <v>99.773755656108591</v>
      </c>
      <c r="D13" s="388">
        <f t="shared" ref="D13:G13" si="0">D12/D7*100</f>
        <v>100.60606060606061</v>
      </c>
      <c r="E13" s="388">
        <f t="shared" si="0"/>
        <v>102.03081232492997</v>
      </c>
      <c r="F13" s="388">
        <f t="shared" si="0"/>
        <v>66.071428571428569</v>
      </c>
      <c r="G13" s="388">
        <f t="shared" si="0"/>
        <v>98.630136986301366</v>
      </c>
      <c r="H13" s="388" t="s">
        <v>15</v>
      </c>
      <c r="I13" s="389" t="s">
        <v>15</v>
      </c>
    </row>
    <row r="14" spans="1:9" s="1105" customFormat="1" ht="31.95" customHeight="1">
      <c r="A14" s="1100"/>
      <c r="B14" s="855" t="s">
        <v>44</v>
      </c>
      <c r="C14" s="856">
        <f>C12/C11*100</f>
        <v>100.03780718336483</v>
      </c>
      <c r="D14" s="856">
        <f t="shared" ref="D14:G14" si="1">D12/D11*100</f>
        <v>99.53364423717521</v>
      </c>
      <c r="E14" s="856">
        <f t="shared" si="1"/>
        <v>99.04826648538409</v>
      </c>
      <c r="F14" s="856">
        <f t="shared" si="1"/>
        <v>123.33333333333334</v>
      </c>
      <c r="G14" s="856">
        <f t="shared" si="1"/>
        <v>100.69930069930071</v>
      </c>
      <c r="H14" s="856" t="s">
        <v>15</v>
      </c>
      <c r="I14" s="621" t="s">
        <v>15</v>
      </c>
    </row>
    <row r="15" spans="1:9" s="125" customFormat="1" ht="19.95" customHeight="1">
      <c r="A15" s="1799" t="s">
        <v>643</v>
      </c>
      <c r="B15" s="1799"/>
      <c r="C15" s="1799"/>
      <c r="D15" s="1799"/>
      <c r="E15" s="1799"/>
      <c r="F15" s="1799"/>
      <c r="G15" s="1799"/>
      <c r="H15" s="1799"/>
      <c r="I15" s="1799"/>
    </row>
    <row r="16" spans="1:9" s="1306" customFormat="1">
      <c r="A16" s="1536" t="s">
        <v>481</v>
      </c>
      <c r="B16" s="1350"/>
      <c r="C16" s="1350"/>
      <c r="D16" s="1350"/>
      <c r="E16" s="1350"/>
      <c r="F16" s="1350"/>
      <c r="G16" s="1350"/>
      <c r="H16" s="1350"/>
      <c r="I16" s="1350"/>
    </row>
  </sheetData>
  <mergeCells count="11">
    <mergeCell ref="A1:G1"/>
    <mergeCell ref="A2:G2"/>
    <mergeCell ref="G3:G4"/>
    <mergeCell ref="H3:H4"/>
    <mergeCell ref="I3:I4"/>
    <mergeCell ref="C5:G5"/>
    <mergeCell ref="H5:I5"/>
    <mergeCell ref="A15:I15"/>
    <mergeCell ref="A3:B5"/>
    <mergeCell ref="C3:C4"/>
    <mergeCell ref="D3:F3"/>
  </mergeCells>
  <phoneticPr fontId="0" type="noConversion"/>
  <hyperlinks>
    <hyperlink ref="H1" location="'Spis tablic     List of tables'!A1" display="Powrót do spisu tablic"/>
    <hyperlink ref="H2" location="'Spis tablic     List of tables'!A1" display="Return to list tables"/>
    <hyperlink ref="H1:I1" location="'Spis tablic     List of tables'!A20" display="Powrót do spisu tablic"/>
    <hyperlink ref="H2:I2" location="'Spis tablic     List of tables'!A23"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2"/>
  <sheetViews>
    <sheetView showGridLines="0" zoomScaleNormal="100" workbookViewId="0">
      <selection sqref="A1:F1"/>
    </sheetView>
  </sheetViews>
  <sheetFormatPr defaultRowHeight="13.8"/>
  <cols>
    <col min="1" max="1" width="7.09765625" customWidth="1"/>
    <col min="2" max="2" width="12.59765625" customWidth="1"/>
    <col min="3" max="10" width="9.59765625" customWidth="1"/>
    <col min="11" max="13" width="9.59765625" style="4" customWidth="1"/>
    <col min="14" max="27" width="8.59765625" style="4" customWidth="1"/>
  </cols>
  <sheetData>
    <row r="1" spans="1:27" ht="20.100000000000001" customHeight="1">
      <c r="A1" s="1807" t="s">
        <v>29</v>
      </c>
      <c r="B1" s="1807"/>
      <c r="C1" s="1807"/>
      <c r="D1" s="1807"/>
      <c r="E1" s="1807"/>
      <c r="F1" s="1807"/>
      <c r="G1" s="3"/>
      <c r="H1" s="3"/>
      <c r="I1" s="3"/>
      <c r="J1" s="3"/>
      <c r="L1" s="1801" t="s">
        <v>31</v>
      </c>
      <c r="M1" s="1801"/>
      <c r="Q1"/>
      <c r="R1"/>
      <c r="S1"/>
      <c r="T1"/>
      <c r="U1"/>
      <c r="V1"/>
      <c r="W1"/>
      <c r="X1"/>
      <c r="Y1"/>
      <c r="Z1"/>
      <c r="AA1"/>
    </row>
    <row r="2" spans="1:27" s="1306" customFormat="1" ht="20.100000000000001" customHeight="1">
      <c r="A2" s="1819" t="s">
        <v>30</v>
      </c>
      <c r="B2" s="1819"/>
      <c r="C2" s="1819"/>
      <c r="D2" s="1819"/>
      <c r="E2" s="1819"/>
      <c r="F2" s="1819"/>
      <c r="G2" s="1308"/>
      <c r="H2" s="1308"/>
      <c r="I2" s="1308"/>
      <c r="J2" s="1308"/>
      <c r="K2" s="1309"/>
      <c r="L2" s="1802" t="s">
        <v>283</v>
      </c>
      <c r="M2" s="1802"/>
      <c r="N2" s="1309"/>
      <c r="O2" s="1309"/>
      <c r="P2" s="1310"/>
    </row>
    <row r="3" spans="1:27" s="287" customFormat="1" ht="19.95" customHeight="1">
      <c r="A3" s="1820" t="s">
        <v>553</v>
      </c>
      <c r="B3" s="1820"/>
      <c r="C3" s="1820"/>
      <c r="D3" s="1820"/>
      <c r="E3" s="1820"/>
      <c r="F3" s="1820"/>
      <c r="G3" s="120"/>
      <c r="H3" s="127"/>
      <c r="I3" s="127"/>
      <c r="J3" s="120"/>
      <c r="K3" s="180"/>
      <c r="L3" s="180"/>
      <c r="M3" s="180"/>
      <c r="N3" s="180"/>
      <c r="O3" s="180"/>
      <c r="P3" s="180"/>
    </row>
    <row r="4" spans="1:27" s="1306" customFormat="1" ht="15" customHeight="1">
      <c r="A4" s="1803" t="s">
        <v>293</v>
      </c>
      <c r="B4" s="1803"/>
      <c r="C4" s="1803"/>
      <c r="D4" s="1803"/>
      <c r="E4" s="1803"/>
      <c r="F4" s="1803"/>
      <c r="G4" s="1311"/>
      <c r="H4" s="1309"/>
      <c r="I4" s="1309"/>
      <c r="J4" s="1311"/>
      <c r="K4" s="1312"/>
      <c r="L4" s="1312"/>
      <c r="M4" s="1312"/>
      <c r="N4" s="1312"/>
      <c r="O4" s="1312"/>
      <c r="P4" s="1312"/>
    </row>
    <row r="5" spans="1:27" ht="12" customHeight="1">
      <c r="A5" s="1821" t="s">
        <v>869</v>
      </c>
      <c r="B5" s="1821"/>
      <c r="C5" s="720"/>
      <c r="D5" s="1816" t="s">
        <v>868</v>
      </c>
      <c r="E5" s="1804" t="s">
        <v>872</v>
      </c>
      <c r="F5" s="1808"/>
      <c r="G5" s="1811"/>
      <c r="H5" s="1808" t="s">
        <v>873</v>
      </c>
      <c r="I5" s="1816" t="s">
        <v>874</v>
      </c>
      <c r="J5" s="1804" t="s">
        <v>875</v>
      </c>
      <c r="K5" s="1804" t="s">
        <v>876</v>
      </c>
      <c r="L5" s="1808"/>
      <c r="M5" s="1808"/>
      <c r="Q5"/>
      <c r="R5"/>
      <c r="S5"/>
      <c r="T5"/>
      <c r="U5"/>
      <c r="V5"/>
      <c r="W5"/>
      <c r="X5"/>
      <c r="Y5"/>
      <c r="Z5"/>
      <c r="AA5"/>
    </row>
    <row r="6" spans="1:27" ht="12" customHeight="1">
      <c r="A6" s="1809"/>
      <c r="B6" s="1809"/>
      <c r="C6" s="721"/>
      <c r="D6" s="1817"/>
      <c r="E6" s="1805"/>
      <c r="F6" s="1809"/>
      <c r="G6" s="1812"/>
      <c r="H6" s="1809"/>
      <c r="I6" s="1817"/>
      <c r="J6" s="1805"/>
      <c r="K6" s="1805"/>
      <c r="L6" s="1809"/>
      <c r="M6" s="1809"/>
      <c r="Q6"/>
      <c r="R6"/>
      <c r="S6"/>
      <c r="T6"/>
      <c r="U6"/>
      <c r="V6"/>
      <c r="W6"/>
      <c r="X6"/>
      <c r="Y6"/>
      <c r="Z6"/>
      <c r="AA6"/>
    </row>
    <row r="7" spans="1:27" ht="12" customHeight="1">
      <c r="A7" s="1809"/>
      <c r="B7" s="1809"/>
      <c r="C7" s="721"/>
      <c r="D7" s="1817"/>
      <c r="E7" s="1805"/>
      <c r="F7" s="1809"/>
      <c r="G7" s="1812"/>
      <c r="H7" s="1809"/>
      <c r="I7" s="1817"/>
      <c r="J7" s="1805"/>
      <c r="K7" s="1805"/>
      <c r="L7" s="1809"/>
      <c r="M7" s="1809"/>
      <c r="Q7"/>
      <c r="R7"/>
      <c r="S7"/>
      <c r="T7"/>
      <c r="U7"/>
      <c r="V7"/>
      <c r="W7"/>
      <c r="X7"/>
      <c r="Y7"/>
      <c r="Z7"/>
      <c r="AA7"/>
    </row>
    <row r="8" spans="1:27" ht="12" customHeight="1">
      <c r="A8" s="1809"/>
      <c r="B8" s="1809"/>
      <c r="C8" s="721"/>
      <c r="D8" s="1817"/>
      <c r="E8" s="1805"/>
      <c r="F8" s="1809"/>
      <c r="G8" s="1812"/>
      <c r="H8" s="1809"/>
      <c r="I8" s="1817"/>
      <c r="J8" s="1805"/>
      <c r="K8" s="1805"/>
      <c r="L8" s="1809"/>
      <c r="M8" s="1809"/>
      <c r="Q8"/>
      <c r="R8"/>
      <c r="S8"/>
      <c r="T8"/>
      <c r="U8"/>
      <c r="V8"/>
      <c r="W8"/>
      <c r="X8"/>
      <c r="Y8"/>
      <c r="Z8"/>
      <c r="AA8"/>
    </row>
    <row r="9" spans="1:27" ht="12" customHeight="1">
      <c r="A9" s="1809"/>
      <c r="B9" s="1809"/>
      <c r="C9" s="721" t="s">
        <v>554</v>
      </c>
      <c r="D9" s="1817"/>
      <c r="E9" s="1805"/>
      <c r="F9" s="1809"/>
      <c r="G9" s="1812"/>
      <c r="H9" s="1809"/>
      <c r="I9" s="1817"/>
      <c r="J9" s="1805"/>
      <c r="K9" s="1805"/>
      <c r="L9" s="1809"/>
      <c r="M9" s="1809"/>
      <c r="Q9"/>
      <c r="R9"/>
      <c r="S9"/>
      <c r="T9"/>
      <c r="U9"/>
      <c r="V9"/>
      <c r="W9"/>
      <c r="X9"/>
      <c r="Y9"/>
      <c r="Z9"/>
      <c r="AA9"/>
    </row>
    <row r="10" spans="1:27" ht="12" customHeight="1">
      <c r="A10" s="1809"/>
      <c r="B10" s="1809"/>
      <c r="C10" s="721" t="s">
        <v>299</v>
      </c>
      <c r="D10" s="1817"/>
      <c r="E10" s="1805"/>
      <c r="F10" s="1809"/>
      <c r="G10" s="1812"/>
      <c r="H10" s="1809"/>
      <c r="I10" s="1817"/>
      <c r="J10" s="1805"/>
      <c r="K10" s="1805"/>
      <c r="L10" s="1809"/>
      <c r="M10" s="1809"/>
      <c r="Q10"/>
      <c r="R10"/>
      <c r="S10"/>
      <c r="T10"/>
      <c r="U10"/>
      <c r="V10"/>
      <c r="W10"/>
      <c r="X10"/>
      <c r="Y10"/>
      <c r="Z10"/>
      <c r="AA10"/>
    </row>
    <row r="11" spans="1:27" ht="12" customHeight="1">
      <c r="A11" s="1809"/>
      <c r="B11" s="1809"/>
      <c r="C11" s="1303" t="s">
        <v>870</v>
      </c>
      <c r="D11" s="1817"/>
      <c r="E11" s="1805"/>
      <c r="F11" s="1809"/>
      <c r="G11" s="1812"/>
      <c r="H11" s="1809"/>
      <c r="I11" s="1817"/>
      <c r="J11" s="1805"/>
      <c r="K11" s="1805"/>
      <c r="L11" s="1809"/>
      <c r="M11" s="1809"/>
      <c r="Q11"/>
      <c r="R11"/>
      <c r="S11"/>
      <c r="T11"/>
      <c r="U11"/>
      <c r="V11"/>
      <c r="W11"/>
      <c r="X11"/>
      <c r="Y11"/>
      <c r="Z11"/>
      <c r="AA11"/>
    </row>
    <row r="12" spans="1:27" ht="12" customHeight="1">
      <c r="A12" s="1809"/>
      <c r="B12" s="1809"/>
      <c r="C12" s="1303" t="s">
        <v>300</v>
      </c>
      <c r="D12" s="1817"/>
      <c r="E12" s="1805"/>
      <c r="F12" s="1809"/>
      <c r="G12" s="1812"/>
      <c r="H12" s="1809"/>
      <c r="I12" s="1817"/>
      <c r="J12" s="1805"/>
      <c r="K12" s="1805"/>
      <c r="L12" s="1809"/>
      <c r="M12" s="1809"/>
      <c r="Q12"/>
      <c r="R12"/>
      <c r="S12"/>
      <c r="T12"/>
      <c r="U12"/>
      <c r="V12"/>
      <c r="W12"/>
      <c r="X12"/>
      <c r="Y12"/>
      <c r="Z12"/>
      <c r="AA12"/>
    </row>
    <row r="13" spans="1:27" ht="12" customHeight="1">
      <c r="A13" s="1809"/>
      <c r="B13" s="1809"/>
      <c r="C13" s="721"/>
      <c r="D13" s="1817"/>
      <c r="E13" s="1813"/>
      <c r="F13" s="1814"/>
      <c r="G13" s="1815"/>
      <c r="H13" s="1809"/>
      <c r="I13" s="1817"/>
      <c r="J13" s="1805"/>
      <c r="K13" s="1813"/>
      <c r="L13" s="1814"/>
      <c r="M13" s="1814"/>
      <c r="Q13"/>
      <c r="R13"/>
      <c r="S13"/>
      <c r="T13"/>
      <c r="U13"/>
      <c r="V13"/>
      <c r="W13"/>
      <c r="X13"/>
      <c r="Y13"/>
      <c r="Z13"/>
      <c r="AA13"/>
    </row>
    <row r="14" spans="1:27" ht="12" customHeight="1">
      <c r="A14" s="1809"/>
      <c r="B14" s="1809"/>
      <c r="C14" s="721"/>
      <c r="D14" s="1817"/>
      <c r="E14" s="1790" t="s">
        <v>871</v>
      </c>
      <c r="F14" s="1793" t="s">
        <v>35</v>
      </c>
      <c r="G14" s="1822" t="s">
        <v>36</v>
      </c>
      <c r="H14" s="1809"/>
      <c r="I14" s="1817"/>
      <c r="J14" s="1805"/>
      <c r="K14" s="1790" t="s">
        <v>877</v>
      </c>
      <c r="L14" s="1793" t="s">
        <v>35</v>
      </c>
      <c r="M14" s="1796" t="s">
        <v>36</v>
      </c>
      <c r="Q14"/>
      <c r="R14"/>
      <c r="S14"/>
      <c r="T14"/>
      <c r="U14"/>
      <c r="V14"/>
      <c r="W14"/>
      <c r="X14"/>
      <c r="Y14"/>
      <c r="Z14"/>
      <c r="AA14"/>
    </row>
    <row r="15" spans="1:27" ht="12" customHeight="1">
      <c r="A15" s="1809"/>
      <c r="B15" s="1809"/>
      <c r="C15" s="721"/>
      <c r="D15" s="1817"/>
      <c r="E15" s="1791"/>
      <c r="F15" s="1794"/>
      <c r="G15" s="1823"/>
      <c r="H15" s="1809"/>
      <c r="I15" s="1817"/>
      <c r="J15" s="1805"/>
      <c r="K15" s="1791"/>
      <c r="L15" s="1794"/>
      <c r="M15" s="1797"/>
      <c r="Q15"/>
      <c r="R15"/>
      <c r="S15"/>
      <c r="T15"/>
      <c r="U15"/>
      <c r="V15"/>
      <c r="W15"/>
      <c r="X15"/>
      <c r="Y15"/>
      <c r="Z15"/>
      <c r="AA15"/>
    </row>
    <row r="16" spans="1:27" ht="12" customHeight="1">
      <c r="A16" s="1810"/>
      <c r="B16" s="1810"/>
      <c r="C16" s="722"/>
      <c r="D16" s="1818"/>
      <c r="E16" s="1792"/>
      <c r="F16" s="1795"/>
      <c r="G16" s="1824"/>
      <c r="H16" s="1810"/>
      <c r="I16" s="1818"/>
      <c r="J16" s="1806"/>
      <c r="K16" s="1792"/>
      <c r="L16" s="1795"/>
      <c r="M16" s="1798"/>
      <c r="Q16"/>
      <c r="R16"/>
      <c r="S16"/>
      <c r="T16"/>
      <c r="U16"/>
      <c r="V16"/>
      <c r="W16"/>
      <c r="X16"/>
      <c r="Y16"/>
      <c r="Z16"/>
      <c r="AA16"/>
    </row>
    <row r="17" spans="1:16" s="123" customFormat="1" ht="13.95" customHeight="1">
      <c r="A17" s="742">
        <v>2016</v>
      </c>
      <c r="B17" s="743" t="s">
        <v>53</v>
      </c>
      <c r="C17" s="744">
        <v>3382.3</v>
      </c>
      <c r="D17" s="187">
        <v>371.1</v>
      </c>
      <c r="E17" s="187">
        <v>96.5</v>
      </c>
      <c r="F17" s="187">
        <v>80.7</v>
      </c>
      <c r="G17" s="745" t="s">
        <v>15</v>
      </c>
      <c r="H17" s="187">
        <v>6.6</v>
      </c>
      <c r="I17" s="451">
        <v>103735</v>
      </c>
      <c r="J17" s="451">
        <v>20</v>
      </c>
      <c r="K17" s="187">
        <v>460.4</v>
      </c>
      <c r="L17" s="187">
        <v>104.5</v>
      </c>
      <c r="M17" s="746" t="s">
        <v>15</v>
      </c>
      <c r="O17" s="225"/>
    </row>
    <row r="18" spans="1:16" s="704" customFormat="1" ht="13.95" customHeight="1">
      <c r="A18" s="747">
        <v>2017</v>
      </c>
      <c r="B18" s="748" t="s">
        <v>53</v>
      </c>
      <c r="C18" s="799">
        <v>3391.4</v>
      </c>
      <c r="D18" s="749">
        <v>380</v>
      </c>
      <c r="E18" s="750">
        <v>79.430000000000007</v>
      </c>
      <c r="F18" s="749">
        <v>82.284447483191926</v>
      </c>
      <c r="G18" s="751" t="s">
        <v>15</v>
      </c>
      <c r="H18" s="749" t="s">
        <v>1813</v>
      </c>
      <c r="I18" s="752">
        <f>SUM(I20:I25)</f>
        <v>55857</v>
      </c>
      <c r="J18" s="752">
        <v>16</v>
      </c>
      <c r="K18" s="749">
        <v>483.6</v>
      </c>
      <c r="L18" s="749">
        <v>105.1</v>
      </c>
      <c r="M18" s="753" t="s">
        <v>15</v>
      </c>
      <c r="O18" s="665"/>
      <c r="P18" s="705"/>
    </row>
    <row r="19" spans="1:16" s="123" customFormat="1" ht="15.9" customHeight="1">
      <c r="A19" s="742"/>
      <c r="B19" s="754"/>
      <c r="C19" s="755"/>
      <c r="D19" s="187"/>
      <c r="E19" s="187"/>
      <c r="F19" s="187"/>
      <c r="G19" s="745"/>
      <c r="H19" s="187"/>
      <c r="I19" s="451"/>
      <c r="J19" s="451"/>
      <c r="K19" s="187"/>
      <c r="L19" s="187"/>
      <c r="M19" s="746"/>
      <c r="O19" s="225"/>
    </row>
    <row r="20" spans="1:16" s="123" customFormat="1" ht="15.9" customHeight="1">
      <c r="A20" s="742">
        <v>2017</v>
      </c>
      <c r="B20" s="754" t="s">
        <v>75</v>
      </c>
      <c r="C20" s="755" t="s">
        <v>16</v>
      </c>
      <c r="D20" s="749">
        <v>376.47199999999998</v>
      </c>
      <c r="E20" s="187">
        <v>82.656000000000006</v>
      </c>
      <c r="F20" s="187">
        <v>82.821643286573149</v>
      </c>
      <c r="G20" s="745">
        <v>99.2</v>
      </c>
      <c r="H20" s="187">
        <v>5.6</v>
      </c>
      <c r="I20" s="752">
        <v>8438</v>
      </c>
      <c r="J20" s="752">
        <v>11</v>
      </c>
      <c r="K20" s="187">
        <v>486.154</v>
      </c>
      <c r="L20" s="187">
        <v>104.3</v>
      </c>
      <c r="M20" s="746">
        <v>100.4</v>
      </c>
      <c r="P20" s="128"/>
    </row>
    <row r="21" spans="1:16" s="123" customFormat="1" ht="15.9" customHeight="1">
      <c r="A21" s="742"/>
      <c r="B21" s="754" t="s">
        <v>76</v>
      </c>
      <c r="C21" s="755" t="s">
        <v>16</v>
      </c>
      <c r="D21" s="749">
        <v>377.57100000000003</v>
      </c>
      <c r="E21" s="187">
        <v>82.676000000000002</v>
      </c>
      <c r="F21" s="187">
        <v>84.709016393442624</v>
      </c>
      <c r="G21" s="745">
        <v>100.02419667053812</v>
      </c>
      <c r="H21" s="187">
        <v>5.6</v>
      </c>
      <c r="I21" s="752">
        <v>10117</v>
      </c>
      <c r="J21" s="752">
        <v>10</v>
      </c>
      <c r="K21" s="187">
        <v>486.11799999999999</v>
      </c>
      <c r="L21" s="187">
        <v>104.4</v>
      </c>
      <c r="M21" s="746">
        <v>100</v>
      </c>
      <c r="O21" s="128"/>
    </row>
    <row r="22" spans="1:16" s="123" customFormat="1" ht="15.9" customHeight="1">
      <c r="A22" s="742"/>
      <c r="B22" s="754" t="s">
        <v>77</v>
      </c>
      <c r="C22" s="755" t="s">
        <v>16</v>
      </c>
      <c r="D22" s="749">
        <v>377.822</v>
      </c>
      <c r="E22" s="187">
        <v>81.863</v>
      </c>
      <c r="F22" s="187">
        <v>85.185223725286164</v>
      </c>
      <c r="G22" s="745">
        <v>99.016643282210069</v>
      </c>
      <c r="H22" s="187">
        <v>5.5</v>
      </c>
      <c r="I22" s="752">
        <v>10769</v>
      </c>
      <c r="J22" s="752">
        <v>10</v>
      </c>
      <c r="K22" s="187">
        <v>485.7</v>
      </c>
      <c r="L22" s="187">
        <v>104.4</v>
      </c>
      <c r="M22" s="756">
        <v>99.9</v>
      </c>
      <c r="O22" s="225"/>
    </row>
    <row r="23" spans="1:16" s="123" customFormat="1" ht="15.9" customHeight="1">
      <c r="A23" s="742"/>
      <c r="B23" s="754" t="s">
        <v>78</v>
      </c>
      <c r="C23" s="755" t="s">
        <v>16</v>
      </c>
      <c r="D23" s="749">
        <v>378.63099999999997</v>
      </c>
      <c r="E23" s="187">
        <v>78.599999999999994</v>
      </c>
      <c r="F23" s="187">
        <v>83.04</v>
      </c>
      <c r="G23" s="745">
        <v>96.03</v>
      </c>
      <c r="H23" s="187">
        <v>5.3</v>
      </c>
      <c r="I23" s="752">
        <v>10870</v>
      </c>
      <c r="J23" s="752">
        <v>10</v>
      </c>
      <c r="K23" s="187">
        <v>485.4</v>
      </c>
      <c r="L23" s="187">
        <v>104.3</v>
      </c>
      <c r="M23" s="756">
        <v>99.9</v>
      </c>
      <c r="O23" s="225"/>
    </row>
    <row r="24" spans="1:16" s="123" customFormat="1" ht="15.9" customHeight="1">
      <c r="A24" s="742"/>
      <c r="B24" s="754" t="s">
        <v>79</v>
      </c>
      <c r="C24" s="755" t="s">
        <v>16</v>
      </c>
      <c r="D24" s="749">
        <v>379.29300000000001</v>
      </c>
      <c r="E24" s="187">
        <v>78.41</v>
      </c>
      <c r="F24" s="749">
        <v>82.520338037655634</v>
      </c>
      <c r="G24" s="751">
        <v>99.734160953459082</v>
      </c>
      <c r="H24" s="187">
        <v>5.3</v>
      </c>
      <c r="I24" s="752">
        <v>8790</v>
      </c>
      <c r="J24" s="752">
        <v>10</v>
      </c>
      <c r="K24" s="187">
        <v>485.26499999999999</v>
      </c>
      <c r="L24" s="187">
        <v>104</v>
      </c>
      <c r="M24" s="756">
        <v>100</v>
      </c>
      <c r="O24" s="225"/>
    </row>
    <row r="25" spans="1:16" s="123" customFormat="1" ht="15.9" customHeight="1">
      <c r="A25" s="742"/>
      <c r="B25" s="754" t="s">
        <v>80</v>
      </c>
      <c r="C25" s="799">
        <v>3391.4</v>
      </c>
      <c r="D25" s="749">
        <v>380</v>
      </c>
      <c r="E25" s="187">
        <v>79.430000000000007</v>
      </c>
      <c r="F25" s="187">
        <v>82.284447483191926</v>
      </c>
      <c r="G25" s="745">
        <v>101.30085448284657</v>
      </c>
      <c r="H25" s="187" t="s">
        <v>1813</v>
      </c>
      <c r="I25" s="752">
        <v>6873</v>
      </c>
      <c r="J25" s="752">
        <v>16</v>
      </c>
      <c r="K25" s="187">
        <v>485.8</v>
      </c>
      <c r="L25" s="187">
        <v>104.3</v>
      </c>
      <c r="M25" s="756">
        <v>100.1</v>
      </c>
      <c r="O25" s="225"/>
    </row>
    <row r="26" spans="1:16" s="123" customFormat="1" ht="9" customHeight="1">
      <c r="A26" s="742"/>
      <c r="B26" s="754"/>
      <c r="C26" s="755"/>
      <c r="D26" s="749"/>
      <c r="E26" s="187"/>
      <c r="F26" s="187"/>
      <c r="G26" s="745"/>
      <c r="H26" s="187"/>
      <c r="I26" s="752"/>
      <c r="J26" s="752"/>
      <c r="K26" s="187"/>
      <c r="L26" s="187"/>
      <c r="M26" s="746"/>
      <c r="O26" s="225"/>
    </row>
    <row r="27" spans="1:16" s="123" customFormat="1" ht="15.9" customHeight="1">
      <c r="A27" s="742">
        <v>2018</v>
      </c>
      <c r="B27" s="754" t="s">
        <v>81</v>
      </c>
      <c r="C27" s="755" t="s">
        <v>16</v>
      </c>
      <c r="D27" s="749">
        <v>380.3</v>
      </c>
      <c r="E27" s="187">
        <v>83.1</v>
      </c>
      <c r="F27" s="187">
        <v>82.4</v>
      </c>
      <c r="G27" s="745">
        <v>104.6</v>
      </c>
      <c r="H27" s="187" t="s">
        <v>1830</v>
      </c>
      <c r="I27" s="752">
        <v>9018</v>
      </c>
      <c r="J27" s="752">
        <v>11</v>
      </c>
      <c r="K27" s="187">
        <v>498.9</v>
      </c>
      <c r="L27" s="187">
        <v>104.2</v>
      </c>
      <c r="M27" s="746">
        <v>102.7</v>
      </c>
      <c r="O27" s="225"/>
    </row>
    <row r="28" spans="1:16" s="123" customFormat="1" ht="15.9" customHeight="1">
      <c r="A28" s="742"/>
      <c r="B28" s="754" t="s">
        <v>82</v>
      </c>
      <c r="C28" s="755" t="s">
        <v>16</v>
      </c>
      <c r="D28" s="749">
        <v>380.9</v>
      </c>
      <c r="E28" s="187">
        <v>82.6</v>
      </c>
      <c r="F28" s="187">
        <v>82.3</v>
      </c>
      <c r="G28" s="745">
        <v>99.4</v>
      </c>
      <c r="H28" s="187">
        <v>5.5</v>
      </c>
      <c r="I28" s="752">
        <v>9574</v>
      </c>
      <c r="J28" s="752">
        <v>10</v>
      </c>
      <c r="K28" s="187">
        <v>498.6</v>
      </c>
      <c r="L28" s="187">
        <v>103.5</v>
      </c>
      <c r="M28" s="746">
        <v>99.9</v>
      </c>
      <c r="O28" s="225"/>
    </row>
    <row r="29" spans="1:16" s="123" customFormat="1" ht="15.9" customHeight="1">
      <c r="A29" s="742"/>
      <c r="B29" s="754" t="s">
        <v>71</v>
      </c>
      <c r="C29" s="755" t="s">
        <v>16</v>
      </c>
      <c r="D29" s="749">
        <v>381.9</v>
      </c>
      <c r="E29" s="187">
        <v>80.400000000000006</v>
      </c>
      <c r="F29" s="187">
        <v>83.9</v>
      </c>
      <c r="G29" s="745">
        <v>97.3</v>
      </c>
      <c r="H29" s="187" t="s">
        <v>1813</v>
      </c>
      <c r="I29" s="752">
        <v>11948</v>
      </c>
      <c r="J29" s="752">
        <v>10</v>
      </c>
      <c r="K29" s="187">
        <v>499.5</v>
      </c>
      <c r="L29" s="187">
        <v>103.5</v>
      </c>
      <c r="M29" s="746">
        <v>100.2</v>
      </c>
      <c r="O29" s="225"/>
    </row>
    <row r="30" spans="1:16" s="123" customFormat="1" ht="15.9" customHeight="1">
      <c r="A30" s="742"/>
      <c r="B30" s="754" t="s">
        <v>72</v>
      </c>
      <c r="C30" s="755" t="s">
        <v>16</v>
      </c>
      <c r="D30" s="749">
        <v>383.19200000000001</v>
      </c>
      <c r="E30" s="187">
        <v>76.5</v>
      </c>
      <c r="F30" s="187">
        <v>84.5</v>
      </c>
      <c r="G30" s="745">
        <v>95.2</v>
      </c>
      <c r="H30" s="187">
        <v>5.0999999999999996</v>
      </c>
      <c r="I30" s="752">
        <v>10557</v>
      </c>
      <c r="J30" s="752">
        <v>8</v>
      </c>
      <c r="K30" s="187">
        <v>500.2</v>
      </c>
      <c r="L30" s="187">
        <v>103.4</v>
      </c>
      <c r="M30" s="746">
        <v>100.1</v>
      </c>
      <c r="O30" s="225"/>
    </row>
    <row r="31" spans="1:16" s="123" customFormat="1" ht="15.9" customHeight="1">
      <c r="A31" s="742"/>
      <c r="B31" s="754" t="s">
        <v>73</v>
      </c>
      <c r="C31" s="755" t="s">
        <v>16</v>
      </c>
      <c r="D31" s="749">
        <v>385.33199999999999</v>
      </c>
      <c r="E31" s="187">
        <v>73.2</v>
      </c>
      <c r="F31" s="187">
        <v>84.4</v>
      </c>
      <c r="G31" s="745">
        <v>95.7</v>
      </c>
      <c r="H31" s="187">
        <v>4.9000000000000004</v>
      </c>
      <c r="I31" s="752">
        <v>9417</v>
      </c>
      <c r="J31" s="752">
        <v>9</v>
      </c>
      <c r="K31" s="187">
        <v>500.4</v>
      </c>
      <c r="L31" s="187">
        <v>103.5</v>
      </c>
      <c r="M31" s="746">
        <v>100</v>
      </c>
      <c r="O31" s="225"/>
    </row>
    <row r="32" spans="1:16" s="123" customFormat="1" ht="15.9" customHeight="1">
      <c r="A32" s="742"/>
      <c r="B32" s="1571" t="s">
        <v>74</v>
      </c>
      <c r="C32" s="1585">
        <v>3395.7</v>
      </c>
      <c r="D32" s="1573">
        <v>387.1</v>
      </c>
      <c r="E32" s="1574">
        <v>71.099999999999994</v>
      </c>
      <c r="F32" s="1574">
        <v>85.3</v>
      </c>
      <c r="G32" s="1575">
        <v>97.1</v>
      </c>
      <c r="H32" s="1574" t="s">
        <v>1854</v>
      </c>
      <c r="I32" s="1576">
        <v>8602</v>
      </c>
      <c r="J32" s="1576">
        <v>9</v>
      </c>
      <c r="K32" s="1574">
        <v>501.8</v>
      </c>
      <c r="L32" s="1574">
        <v>103.6</v>
      </c>
      <c r="M32" s="746">
        <v>100.3</v>
      </c>
      <c r="O32" s="225"/>
    </row>
    <row r="33" spans="1:27" s="123" customFormat="1" ht="15.9" customHeight="1">
      <c r="A33" s="742"/>
      <c r="B33" s="1571" t="s">
        <v>75</v>
      </c>
      <c r="C33" s="1572" t="s">
        <v>16</v>
      </c>
      <c r="D33" s="1573">
        <v>382.8</v>
      </c>
      <c r="E33" s="1574">
        <v>71</v>
      </c>
      <c r="F33" s="1574">
        <v>85.9</v>
      </c>
      <c r="G33" s="1575">
        <v>99.9</v>
      </c>
      <c r="H33" s="1574">
        <v>4.7</v>
      </c>
      <c r="I33" s="1576">
        <v>8813</v>
      </c>
      <c r="J33" s="1576">
        <v>9</v>
      </c>
      <c r="K33" s="1574">
        <v>502.8</v>
      </c>
      <c r="L33" s="1574">
        <v>103.4</v>
      </c>
      <c r="M33" s="746">
        <v>100.2</v>
      </c>
      <c r="O33" s="225"/>
    </row>
    <row r="34" spans="1:27" s="123" customFormat="1" ht="15.9" customHeight="1">
      <c r="A34" s="742"/>
      <c r="B34" s="1571" t="s">
        <v>76</v>
      </c>
      <c r="C34" s="1572" t="s">
        <v>16</v>
      </c>
      <c r="D34" s="1573">
        <v>384.8</v>
      </c>
      <c r="E34" s="1574">
        <v>70.599999999999994</v>
      </c>
      <c r="F34" s="1574">
        <v>85.4</v>
      </c>
      <c r="G34" s="1575">
        <v>99.5</v>
      </c>
      <c r="H34" s="1574">
        <v>4.7</v>
      </c>
      <c r="I34" s="1576">
        <v>8528</v>
      </c>
      <c r="J34" s="1576">
        <v>9</v>
      </c>
      <c r="K34" s="1574">
        <v>503</v>
      </c>
      <c r="L34" s="1574">
        <v>103.5</v>
      </c>
      <c r="M34" s="746">
        <v>100</v>
      </c>
      <c r="O34" s="225"/>
    </row>
    <row r="35" spans="1:27" s="123" customFormat="1" ht="15.9" customHeight="1">
      <c r="A35" s="742"/>
      <c r="B35" s="1571" t="s">
        <v>77</v>
      </c>
      <c r="C35" s="1572" t="s">
        <v>16</v>
      </c>
      <c r="D35" s="1573">
        <v>386.6</v>
      </c>
      <c r="E35" s="1574">
        <v>70</v>
      </c>
      <c r="F35" s="1574">
        <v>85.5</v>
      </c>
      <c r="G35" s="1575">
        <v>99.1</v>
      </c>
      <c r="H35" s="1574">
        <v>4.7</v>
      </c>
      <c r="I35" s="1576">
        <v>8012</v>
      </c>
      <c r="J35" s="1576">
        <v>11</v>
      </c>
      <c r="K35" s="1574">
        <v>502.3</v>
      </c>
      <c r="L35" s="1574">
        <v>103.4</v>
      </c>
      <c r="M35" s="746">
        <v>99.9</v>
      </c>
      <c r="O35" s="225"/>
    </row>
    <row r="36" spans="1:27" s="125" customFormat="1" ht="30" customHeight="1">
      <c r="A36" s="1799" t="s">
        <v>1880</v>
      </c>
      <c r="B36" s="1800"/>
      <c r="C36" s="1800"/>
      <c r="D36" s="1800"/>
      <c r="E36" s="1800"/>
      <c r="F36" s="1800"/>
      <c r="G36" s="1800"/>
      <c r="H36" s="1800"/>
      <c r="I36" s="1800"/>
      <c r="J36" s="1800"/>
      <c r="K36" s="1800"/>
      <c r="L36" s="1800"/>
      <c r="M36" s="1800"/>
      <c r="N36" s="124"/>
      <c r="O36" s="337"/>
      <c r="P36" s="124"/>
      <c r="Q36" s="124"/>
      <c r="R36" s="124"/>
      <c r="S36" s="124"/>
      <c r="T36" s="124"/>
      <c r="U36" s="124"/>
      <c r="V36" s="124"/>
      <c r="W36" s="124"/>
      <c r="X36" s="124"/>
      <c r="Y36" s="124"/>
      <c r="Z36" s="124"/>
      <c r="AA36" s="124"/>
    </row>
    <row r="37" spans="1:27" s="1533" customFormat="1" ht="23.4" customHeight="1">
      <c r="A37" s="1789" t="s">
        <v>1881</v>
      </c>
      <c r="B37" s="1789"/>
      <c r="C37" s="1789"/>
      <c r="D37" s="1789"/>
      <c r="E37" s="1789"/>
      <c r="F37" s="1789"/>
      <c r="G37" s="1789"/>
      <c r="H37" s="1789"/>
      <c r="I37" s="1789"/>
      <c r="J37" s="1789"/>
      <c r="K37" s="1789"/>
      <c r="L37" s="1789"/>
      <c r="M37" s="1789"/>
      <c r="N37" s="1534"/>
      <c r="O37" s="1534"/>
      <c r="P37" s="1534"/>
      <c r="Q37" s="1534"/>
      <c r="R37" s="1534"/>
      <c r="S37" s="1534"/>
      <c r="T37" s="1534"/>
      <c r="U37" s="1534"/>
      <c r="V37" s="1534"/>
      <c r="W37" s="1534"/>
      <c r="X37" s="1534"/>
      <c r="Y37" s="1534"/>
      <c r="Z37" s="1534"/>
      <c r="AA37" s="1534"/>
    </row>
    <row r="38" spans="1:27" ht="12.75" customHeight="1">
      <c r="A38" s="1787"/>
      <c r="B38" s="1788"/>
      <c r="C38" s="1788"/>
      <c r="D38" s="1788"/>
      <c r="E38" s="1788"/>
      <c r="F38" s="1788"/>
      <c r="G38" s="1788"/>
      <c r="H38" s="1788"/>
      <c r="I38" s="1788"/>
      <c r="J38" s="1788"/>
      <c r="K38" s="1788"/>
      <c r="L38" s="1788"/>
      <c r="M38" s="1788"/>
      <c r="N38" s="78"/>
      <c r="O38" s="78"/>
      <c r="P38" s="78"/>
      <c r="Q38" s="78"/>
      <c r="R38" s="78"/>
      <c r="S38" s="78"/>
      <c r="T38" s="78"/>
      <c r="U38" s="78"/>
      <c r="V38" s="78"/>
      <c r="W38" s="78"/>
      <c r="X38" s="78"/>
      <c r="Y38" s="78"/>
      <c r="Z38" s="78"/>
      <c r="AA38" s="78"/>
    </row>
    <row r="40" spans="1:27">
      <c r="F40" s="225"/>
      <c r="K40" s="79"/>
      <c r="L40" s="79"/>
      <c r="M40" s="79"/>
    </row>
    <row r="41" spans="1:27">
      <c r="F41" s="225"/>
      <c r="K41" s="79"/>
      <c r="L41" s="79"/>
      <c r="M41" s="79"/>
    </row>
    <row r="42" spans="1:27">
      <c r="F42" s="225"/>
      <c r="K42" s="79"/>
      <c r="L42" s="79"/>
      <c r="M42" s="79"/>
    </row>
    <row r="43" spans="1:27">
      <c r="F43" s="225"/>
      <c r="K43" s="79"/>
      <c r="L43" s="79"/>
      <c r="M43" s="79"/>
    </row>
    <row r="44" spans="1:27">
      <c r="F44" s="330"/>
      <c r="K44" s="79"/>
      <c r="L44" s="79"/>
      <c r="M44" s="79"/>
    </row>
    <row r="45" spans="1:27">
      <c r="F45" s="225"/>
      <c r="K45" s="79"/>
      <c r="L45" s="79"/>
      <c r="M45" s="79"/>
    </row>
    <row r="46" spans="1:27">
      <c r="F46" s="225"/>
      <c r="K46" s="79"/>
      <c r="L46" s="79"/>
      <c r="M46" s="79"/>
    </row>
    <row r="47" spans="1:27">
      <c r="F47" s="225"/>
      <c r="K47" s="79"/>
      <c r="L47" s="79"/>
      <c r="M47" s="79"/>
    </row>
    <row r="48" spans="1:27">
      <c r="F48" s="225"/>
    </row>
    <row r="49" spans="6:6">
      <c r="F49" s="225"/>
    </row>
    <row r="50" spans="6:6">
      <c r="F50" s="225"/>
    </row>
    <row r="51" spans="6:6">
      <c r="F51" s="225"/>
    </row>
    <row r="52" spans="6:6">
      <c r="F52" s="20"/>
    </row>
  </sheetData>
  <mergeCells count="22">
    <mergeCell ref="L1:M1"/>
    <mergeCell ref="L2:M2"/>
    <mergeCell ref="A4:F4"/>
    <mergeCell ref="J5:J16"/>
    <mergeCell ref="A1:F1"/>
    <mergeCell ref="F14:F16"/>
    <mergeCell ref="E14:E16"/>
    <mergeCell ref="H5:H16"/>
    <mergeCell ref="E5:G13"/>
    <mergeCell ref="D5:D16"/>
    <mergeCell ref="A2:F2"/>
    <mergeCell ref="A3:F3"/>
    <mergeCell ref="K5:M13"/>
    <mergeCell ref="A5:B16"/>
    <mergeCell ref="I5:I16"/>
    <mergeCell ref="G14:G16"/>
    <mergeCell ref="A38:M38"/>
    <mergeCell ref="A37:M37"/>
    <mergeCell ref="K14:K16"/>
    <mergeCell ref="L14:L16"/>
    <mergeCell ref="M14:M16"/>
    <mergeCell ref="A36:M36"/>
  </mergeCells>
  <phoneticPr fontId="0" type="noConversion"/>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tables"/>
  </hyperlinks>
  <pageMargins left="0.39370078740157483" right="0.39370078740157483" top="0.19685039370078741" bottom="0.19685039370078741" header="0.31496062992125984" footer="0.31496062992125984"/>
  <pageSetup paperSize="9"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
  <sheetViews>
    <sheetView showGridLines="0" zoomScaleNormal="100" workbookViewId="0">
      <selection sqref="A1:D1"/>
    </sheetView>
  </sheetViews>
  <sheetFormatPr defaultRowHeight="13.8"/>
  <cols>
    <col min="1" max="1" width="9.09765625" style="4" customWidth="1"/>
    <col min="2" max="2" width="12.59765625" style="4" customWidth="1"/>
    <col min="3" max="3" width="7.8984375" style="4" customWidth="1"/>
    <col min="4" max="12" width="9.09765625" style="4" customWidth="1"/>
    <col min="13" max="13" width="13.59765625" style="4" customWidth="1"/>
  </cols>
  <sheetData>
    <row r="1" spans="1:13" ht="15" customHeight="1">
      <c r="A1" s="1825" t="s">
        <v>644</v>
      </c>
      <c r="B1" s="1825"/>
      <c r="C1" s="1825"/>
      <c r="D1" s="1825"/>
      <c r="E1" s="515"/>
      <c r="H1" s="9"/>
      <c r="I1" s="9"/>
      <c r="J1" s="9"/>
      <c r="K1" s="9"/>
      <c r="L1" s="1877" t="s">
        <v>31</v>
      </c>
      <c r="M1" s="1877"/>
    </row>
    <row r="2" spans="1:13" s="1306" customFormat="1" ht="15" customHeight="1">
      <c r="A2" s="1980" t="s">
        <v>2061</v>
      </c>
      <c r="B2" s="1980"/>
      <c r="C2" s="1980"/>
      <c r="D2" s="1980"/>
      <c r="E2" s="2100"/>
      <c r="F2" s="1309"/>
      <c r="G2" s="1309"/>
      <c r="H2" s="1318"/>
      <c r="I2" s="1318"/>
      <c r="J2" s="1318"/>
      <c r="K2" s="1318"/>
      <c r="L2" s="1802" t="s">
        <v>283</v>
      </c>
      <c r="M2" s="1802"/>
    </row>
    <row r="3" spans="1:13" ht="19.95" customHeight="1">
      <c r="A3" s="1808" t="s">
        <v>1035</v>
      </c>
      <c r="B3" s="1811"/>
      <c r="C3" s="2083" t="s">
        <v>2</v>
      </c>
      <c r="D3" s="2084"/>
      <c r="E3" s="2084"/>
      <c r="F3" s="2094"/>
      <c r="G3" s="2083" t="s">
        <v>3</v>
      </c>
      <c r="H3" s="2084"/>
      <c r="I3" s="2084"/>
      <c r="J3" s="2084"/>
      <c r="K3" s="2084"/>
      <c r="L3" s="2084"/>
      <c r="M3" s="2084"/>
    </row>
    <row r="4" spans="1:13" ht="19.95" customHeight="1">
      <c r="A4" s="1809"/>
      <c r="B4" s="1812"/>
      <c r="C4" s="2097" t="s">
        <v>4</v>
      </c>
      <c r="D4" s="2098"/>
      <c r="E4" s="2098"/>
      <c r="F4" s="2099"/>
      <c r="G4" s="2085" t="s">
        <v>5</v>
      </c>
      <c r="H4" s="2086"/>
      <c r="I4" s="2086"/>
      <c r="J4" s="2086"/>
      <c r="K4" s="2086"/>
      <c r="L4" s="2086"/>
      <c r="M4" s="2086"/>
    </row>
    <row r="5" spans="1:13" ht="19.95" customHeight="1">
      <c r="A5" s="1809"/>
      <c r="B5" s="1812"/>
      <c r="C5" s="1885" t="s">
        <v>1036</v>
      </c>
      <c r="D5" s="2095" t="s">
        <v>794</v>
      </c>
      <c r="E5" s="1884"/>
      <c r="F5" s="2096"/>
      <c r="G5" s="1827" t="s">
        <v>1040</v>
      </c>
      <c r="H5" s="2091" t="s">
        <v>1047</v>
      </c>
      <c r="I5" s="2092"/>
      <c r="J5" s="2092"/>
      <c r="K5" s="2092"/>
      <c r="L5" s="2092"/>
      <c r="M5" s="2092"/>
    </row>
    <row r="6" spans="1:13" ht="12.75" customHeight="1">
      <c r="A6" s="1809"/>
      <c r="B6" s="1812"/>
      <c r="C6" s="1886"/>
      <c r="D6" s="1847" t="s">
        <v>1037</v>
      </c>
      <c r="E6" s="1826" t="s">
        <v>1038</v>
      </c>
      <c r="F6" s="1847" t="s">
        <v>1039</v>
      </c>
      <c r="G6" s="1827"/>
      <c r="H6" s="1827" t="s">
        <v>1041</v>
      </c>
      <c r="I6" s="1827" t="s">
        <v>1042</v>
      </c>
      <c r="J6" s="1827" t="s">
        <v>1043</v>
      </c>
      <c r="K6" s="1827" t="s">
        <v>1046</v>
      </c>
      <c r="L6" s="2093" t="s">
        <v>1044</v>
      </c>
      <c r="M6" s="1805" t="s">
        <v>1045</v>
      </c>
    </row>
    <row r="7" spans="1:13" ht="12.75" customHeight="1">
      <c r="A7" s="1809"/>
      <c r="B7" s="1812"/>
      <c r="C7" s="1886"/>
      <c r="D7" s="1848"/>
      <c r="E7" s="1827"/>
      <c r="F7" s="1848"/>
      <c r="G7" s="1827"/>
      <c r="H7" s="1827"/>
      <c r="I7" s="1827"/>
      <c r="J7" s="1827"/>
      <c r="K7" s="1827"/>
      <c r="L7" s="2093"/>
      <c r="M7" s="1805"/>
    </row>
    <row r="8" spans="1:13" ht="12.75" customHeight="1">
      <c r="A8" s="1809"/>
      <c r="B8" s="1812"/>
      <c r="C8" s="1886"/>
      <c r="D8" s="1848"/>
      <c r="E8" s="1827"/>
      <c r="F8" s="1848"/>
      <c r="G8" s="1827"/>
      <c r="H8" s="1827"/>
      <c r="I8" s="1827"/>
      <c r="J8" s="1827"/>
      <c r="K8" s="1827"/>
      <c r="L8" s="2093"/>
      <c r="M8" s="1805"/>
    </row>
    <row r="9" spans="1:13" ht="12.75" customHeight="1">
      <c r="A9" s="1809"/>
      <c r="B9" s="1812"/>
      <c r="C9" s="1886"/>
      <c r="D9" s="1848"/>
      <c r="E9" s="1827"/>
      <c r="F9" s="1848"/>
      <c r="G9" s="1827"/>
      <c r="H9" s="1827"/>
      <c r="I9" s="1827"/>
      <c r="J9" s="1827"/>
      <c r="K9" s="1827"/>
      <c r="L9" s="2093"/>
      <c r="M9" s="1805"/>
    </row>
    <row r="10" spans="1:13" ht="12.75" customHeight="1">
      <c r="A10" s="1809"/>
      <c r="B10" s="1812"/>
      <c r="C10" s="1886"/>
      <c r="D10" s="1848"/>
      <c r="E10" s="1827"/>
      <c r="F10" s="1848"/>
      <c r="G10" s="1827"/>
      <c r="H10" s="1827"/>
      <c r="I10" s="1827"/>
      <c r="J10" s="1827"/>
      <c r="K10" s="1827"/>
      <c r="L10" s="2093"/>
      <c r="M10" s="1805"/>
    </row>
    <row r="11" spans="1:13" ht="12.75" customHeight="1">
      <c r="A11" s="1809"/>
      <c r="B11" s="1812"/>
      <c r="C11" s="1886"/>
      <c r="D11" s="1848"/>
      <c r="E11" s="1827"/>
      <c r="F11" s="1848"/>
      <c r="G11" s="1827"/>
      <c r="H11" s="1827"/>
      <c r="I11" s="1827"/>
      <c r="J11" s="1827"/>
      <c r="K11" s="1827"/>
      <c r="L11" s="2093"/>
      <c r="M11" s="1805"/>
    </row>
    <row r="12" spans="1:13" ht="12.75" customHeight="1">
      <c r="A12" s="1809"/>
      <c r="B12" s="1812"/>
      <c r="C12" s="1886"/>
      <c r="D12" s="1848"/>
      <c r="E12" s="1827"/>
      <c r="F12" s="1848"/>
      <c r="G12" s="1827"/>
      <c r="H12" s="1827"/>
      <c r="I12" s="1827"/>
      <c r="J12" s="1827"/>
      <c r="K12" s="1827"/>
      <c r="L12" s="2093"/>
      <c r="M12" s="1805"/>
    </row>
    <row r="13" spans="1:13" ht="12.75" customHeight="1">
      <c r="A13" s="1809"/>
      <c r="B13" s="1812"/>
      <c r="C13" s="1886"/>
      <c r="D13" s="1848"/>
      <c r="E13" s="1827"/>
      <c r="F13" s="1848"/>
      <c r="G13" s="1827"/>
      <c r="H13" s="1827"/>
      <c r="I13" s="1827"/>
      <c r="J13" s="1827"/>
      <c r="K13" s="1827"/>
      <c r="L13" s="2093"/>
      <c r="M13" s="1805"/>
    </row>
    <row r="14" spans="1:13" ht="12.75" customHeight="1">
      <c r="A14" s="1809"/>
      <c r="B14" s="1812"/>
      <c r="C14" s="1886"/>
      <c r="D14" s="1848"/>
      <c r="E14" s="1827"/>
      <c r="F14" s="1848"/>
      <c r="G14" s="1827"/>
      <c r="H14" s="1827"/>
      <c r="I14" s="1827"/>
      <c r="J14" s="1827"/>
      <c r="K14" s="1827"/>
      <c r="L14" s="2093"/>
      <c r="M14" s="1805"/>
    </row>
    <row r="15" spans="1:13" ht="12.75" customHeight="1">
      <c r="A15" s="1809"/>
      <c r="B15" s="1812"/>
      <c r="C15" s="1886"/>
      <c r="D15" s="1848"/>
      <c r="E15" s="1827"/>
      <c r="F15" s="1848"/>
      <c r="G15" s="1827"/>
      <c r="H15" s="1827"/>
      <c r="I15" s="1827"/>
      <c r="J15" s="1827"/>
      <c r="K15" s="1827"/>
      <c r="L15" s="2093"/>
      <c r="M15" s="1805"/>
    </row>
    <row r="16" spans="1:13" ht="12.75" customHeight="1">
      <c r="A16" s="1809"/>
      <c r="B16" s="1812"/>
      <c r="C16" s="1886"/>
      <c r="D16" s="1848"/>
      <c r="E16" s="1827"/>
      <c r="F16" s="1848"/>
      <c r="G16" s="1827"/>
      <c r="H16" s="1827"/>
      <c r="I16" s="1827"/>
      <c r="J16" s="1827"/>
      <c r="K16" s="1827"/>
      <c r="L16" s="2093"/>
      <c r="M16" s="1805"/>
    </row>
    <row r="17" spans="1:14" ht="15.75" customHeight="1">
      <c r="A17" s="1809"/>
      <c r="B17" s="1812"/>
      <c r="C17" s="1886"/>
      <c r="D17" s="1848"/>
      <c r="E17" s="1827"/>
      <c r="F17" s="1848"/>
      <c r="G17" s="1827"/>
      <c r="H17" s="1828"/>
      <c r="I17" s="1828"/>
      <c r="J17" s="1827"/>
      <c r="K17" s="1827"/>
      <c r="L17" s="2093"/>
      <c r="M17" s="1805"/>
    </row>
    <row r="18" spans="1:14" ht="19.95" customHeight="1">
      <c r="A18" s="1810"/>
      <c r="B18" s="1845"/>
      <c r="C18" s="2087" t="s">
        <v>795</v>
      </c>
      <c r="D18" s="2088"/>
      <c r="E18" s="2088"/>
      <c r="F18" s="2089"/>
      <c r="G18" s="2090" t="s">
        <v>796</v>
      </c>
      <c r="H18" s="2088"/>
      <c r="I18" s="2088"/>
      <c r="J18" s="2088"/>
      <c r="K18" s="2088"/>
      <c r="L18" s="2088"/>
      <c r="M18" s="2088"/>
    </row>
    <row r="19" spans="1:14" s="136" customFormat="1" ht="25.2" customHeight="1">
      <c r="A19" s="757">
        <v>2017</v>
      </c>
      <c r="B19" s="798" t="s">
        <v>641</v>
      </c>
      <c r="C19" s="193">
        <v>59</v>
      </c>
      <c r="D19" s="193">
        <v>27</v>
      </c>
      <c r="E19" s="193">
        <v>30</v>
      </c>
      <c r="F19" s="193">
        <v>30</v>
      </c>
      <c r="G19" s="315">
        <v>4</v>
      </c>
      <c r="H19" s="315">
        <v>3.9</v>
      </c>
      <c r="I19" s="315">
        <v>4</v>
      </c>
      <c r="J19" s="315">
        <v>4.0999999999999996</v>
      </c>
      <c r="K19" s="315">
        <v>3.9</v>
      </c>
      <c r="L19" s="315">
        <v>14.2</v>
      </c>
      <c r="M19" s="385">
        <v>6.1</v>
      </c>
    </row>
    <row r="20" spans="1:14" s="136" customFormat="1" ht="25.2" customHeight="1">
      <c r="A20" s="757"/>
      <c r="B20" s="798" t="s">
        <v>642</v>
      </c>
      <c r="C20" s="193">
        <v>56</v>
      </c>
      <c r="D20" s="193">
        <v>17</v>
      </c>
      <c r="E20" s="193">
        <v>34</v>
      </c>
      <c r="F20" s="193">
        <v>22</v>
      </c>
      <c r="G20" s="315">
        <v>3.8</v>
      </c>
      <c r="H20" s="315">
        <v>4.8</v>
      </c>
      <c r="I20" s="315">
        <v>2.5</v>
      </c>
      <c r="J20" s="315">
        <v>4.5999999999999996</v>
      </c>
      <c r="K20" s="315">
        <v>3</v>
      </c>
      <c r="L20" s="315">
        <v>10.9</v>
      </c>
      <c r="M20" s="385">
        <v>5.5813953488372094</v>
      </c>
      <c r="N20" s="619"/>
    </row>
    <row r="21" spans="1:14" s="136" customFormat="1" ht="25.2" customHeight="1">
      <c r="A21" s="757"/>
      <c r="B21" s="798" t="s">
        <v>640</v>
      </c>
      <c r="C21" s="193">
        <v>75</v>
      </c>
      <c r="D21" s="193">
        <v>21</v>
      </c>
      <c r="E21" s="193">
        <v>26</v>
      </c>
      <c r="F21" s="193">
        <v>49</v>
      </c>
      <c r="G21" s="315">
        <v>5</v>
      </c>
      <c r="H21" s="315">
        <v>6.4</v>
      </c>
      <c r="I21" s="315">
        <v>3.2</v>
      </c>
      <c r="J21" s="315">
        <v>3.5</v>
      </c>
      <c r="K21" s="315">
        <v>6.4</v>
      </c>
      <c r="L21" s="315">
        <v>20.5</v>
      </c>
      <c r="M21" s="385">
        <v>7.6</v>
      </c>
      <c r="N21" s="619"/>
    </row>
    <row r="22" spans="1:14" s="136" customFormat="1" ht="25.2" customHeight="1">
      <c r="A22" s="757"/>
      <c r="B22" s="798"/>
      <c r="C22" s="193"/>
      <c r="D22" s="193"/>
      <c r="E22" s="193"/>
      <c r="F22" s="193"/>
      <c r="G22" s="315"/>
      <c r="H22" s="315"/>
      <c r="I22" s="315"/>
      <c r="J22" s="315"/>
      <c r="K22" s="315"/>
      <c r="L22" s="315"/>
      <c r="M22" s="385"/>
      <c r="N22" s="619"/>
    </row>
    <row r="23" spans="1:14" s="136" customFormat="1" ht="25.2" customHeight="1">
      <c r="A23" s="757">
        <v>2018</v>
      </c>
      <c r="B23" s="798" t="s">
        <v>615</v>
      </c>
      <c r="C23" s="193">
        <v>46</v>
      </c>
      <c r="D23" s="193">
        <v>28</v>
      </c>
      <c r="E23" s="193">
        <v>18</v>
      </c>
      <c r="F23" s="193">
        <v>28</v>
      </c>
      <c r="G23" s="315">
        <v>3.1</v>
      </c>
      <c r="H23" s="315">
        <v>2.2000000000000002</v>
      </c>
      <c r="I23" s="315">
        <v>4.2</v>
      </c>
      <c r="J23" s="315">
        <v>2.5</v>
      </c>
      <c r="K23" s="315">
        <v>3.7</v>
      </c>
      <c r="L23" s="315">
        <v>8.6999999999999993</v>
      </c>
      <c r="M23" s="385">
        <v>3.8</v>
      </c>
      <c r="N23" s="619"/>
    </row>
    <row r="24" spans="1:14" s="136" customFormat="1" ht="25.2" customHeight="1">
      <c r="A24" s="757"/>
      <c r="B24" s="798" t="s">
        <v>641</v>
      </c>
      <c r="C24" s="193">
        <v>30</v>
      </c>
      <c r="D24" s="193">
        <v>8</v>
      </c>
      <c r="E24" s="193">
        <v>23</v>
      </c>
      <c r="F24" s="193">
        <v>7</v>
      </c>
      <c r="G24" s="315">
        <v>2</v>
      </c>
      <c r="H24" s="315">
        <v>2.7</v>
      </c>
      <c r="I24" s="315">
        <v>1.2</v>
      </c>
      <c r="J24" s="315">
        <v>3.1</v>
      </c>
      <c r="K24" s="315">
        <v>0.9</v>
      </c>
      <c r="L24" s="315">
        <v>3.6</v>
      </c>
      <c r="M24" s="385">
        <v>2.1</v>
      </c>
      <c r="N24" s="619"/>
    </row>
    <row r="25" spans="1:14" s="136" customFormat="1" ht="25.2" customHeight="1">
      <c r="A25" s="757"/>
      <c r="B25" s="1612" t="s">
        <v>642</v>
      </c>
      <c r="C25" s="1613">
        <v>37</v>
      </c>
      <c r="D25" s="1613">
        <v>14</v>
      </c>
      <c r="E25" s="1613">
        <v>13</v>
      </c>
      <c r="F25" s="1613">
        <v>24</v>
      </c>
      <c r="G25" s="1614">
        <v>2.5</v>
      </c>
      <c r="H25" s="1614">
        <v>2.8</v>
      </c>
      <c r="I25" s="1614">
        <v>2.1</v>
      </c>
      <c r="J25" s="1614">
        <v>1.8</v>
      </c>
      <c r="K25" s="1614">
        <v>3.2</v>
      </c>
      <c r="L25" s="1614">
        <v>10.8</v>
      </c>
      <c r="M25" s="1615">
        <v>4.4000000000000004</v>
      </c>
      <c r="N25" s="619"/>
    </row>
    <row r="26" spans="1:14" s="137" customFormat="1" ht="24.9" customHeight="1">
      <c r="A26" s="804"/>
      <c r="B26" s="854" t="s">
        <v>559</v>
      </c>
      <c r="C26" s="388">
        <f>C25/C20*100</f>
        <v>66.071428571428569</v>
      </c>
      <c r="D26" s="388">
        <f t="shared" ref="D26:F26" si="0">D25/D20*100</f>
        <v>82.35294117647058</v>
      </c>
      <c r="E26" s="388">
        <f t="shared" si="0"/>
        <v>38.235294117647058</v>
      </c>
      <c r="F26" s="388">
        <f t="shared" si="0"/>
        <v>109.09090909090908</v>
      </c>
      <c r="G26" s="388" t="s">
        <v>15</v>
      </c>
      <c r="H26" s="388" t="s">
        <v>15</v>
      </c>
      <c r="I26" s="388" t="s">
        <v>15</v>
      </c>
      <c r="J26" s="388" t="s">
        <v>15</v>
      </c>
      <c r="K26" s="388" t="s">
        <v>15</v>
      </c>
      <c r="L26" s="388" t="s">
        <v>15</v>
      </c>
      <c r="M26" s="389" t="s">
        <v>15</v>
      </c>
      <c r="N26" s="620"/>
    </row>
    <row r="27" spans="1:14" s="1102" customFormat="1" ht="24.9" customHeight="1">
      <c r="A27" s="1100"/>
      <c r="B27" s="855" t="s">
        <v>563</v>
      </c>
      <c r="C27" s="856">
        <f>C25/C24*100</f>
        <v>123.33333333333334</v>
      </c>
      <c r="D27" s="856">
        <f t="shared" ref="D27:E27" si="1">D25/D24*100</f>
        <v>175</v>
      </c>
      <c r="E27" s="856">
        <f t="shared" si="1"/>
        <v>56.521739130434781</v>
      </c>
      <c r="F27" s="856">
        <f>F25/F24*100</f>
        <v>342.85714285714283</v>
      </c>
      <c r="G27" s="856" t="s">
        <v>15</v>
      </c>
      <c r="H27" s="856" t="s">
        <v>15</v>
      </c>
      <c r="I27" s="856" t="s">
        <v>15</v>
      </c>
      <c r="J27" s="856" t="s">
        <v>15</v>
      </c>
      <c r="K27" s="856" t="s">
        <v>15</v>
      </c>
      <c r="L27" s="856" t="s">
        <v>15</v>
      </c>
      <c r="M27" s="621" t="s">
        <v>15</v>
      </c>
      <c r="N27" s="1106"/>
    </row>
    <row r="28" spans="1:14" s="375" customFormat="1" ht="19.95" customHeight="1">
      <c r="A28" s="1799" t="s">
        <v>671</v>
      </c>
      <c r="B28" s="1799"/>
      <c r="C28" s="1799"/>
      <c r="D28" s="1799"/>
      <c r="E28" s="1799"/>
      <c r="F28" s="1799"/>
      <c r="G28" s="1799"/>
      <c r="H28" s="1799"/>
      <c r="I28" s="1799"/>
      <c r="J28" s="2082"/>
      <c r="K28" s="2082"/>
      <c r="L28" s="2082"/>
      <c r="M28" s="2082"/>
      <c r="N28" s="611"/>
    </row>
    <row r="29" spans="1:14" s="1351" customFormat="1" ht="13.2" customHeight="1">
      <c r="A29" s="1536" t="s">
        <v>482</v>
      </c>
      <c r="B29" s="1350"/>
      <c r="C29" s="1350"/>
      <c r="D29" s="1350"/>
      <c r="E29" s="1350"/>
      <c r="F29" s="1350"/>
      <c r="G29" s="1350"/>
      <c r="H29" s="1350"/>
      <c r="I29" s="1350"/>
      <c r="J29" s="1350"/>
      <c r="K29" s="1350"/>
      <c r="L29" s="1350"/>
      <c r="M29" s="1350"/>
    </row>
    <row r="32" spans="1:14">
      <c r="J32" s="474"/>
    </row>
  </sheetData>
  <mergeCells count="25">
    <mergeCell ref="A1:D1"/>
    <mergeCell ref="L1:M1"/>
    <mergeCell ref="E6:E17"/>
    <mergeCell ref="F6:F17"/>
    <mergeCell ref="H6:H17"/>
    <mergeCell ref="I6:I17"/>
    <mergeCell ref="D5:F5"/>
    <mergeCell ref="L2:M2"/>
    <mergeCell ref="C4:F4"/>
    <mergeCell ref="D6:D17"/>
    <mergeCell ref="A2:E2"/>
    <mergeCell ref="A28:M28"/>
    <mergeCell ref="G3:M3"/>
    <mergeCell ref="G4:M4"/>
    <mergeCell ref="J6:J17"/>
    <mergeCell ref="K6:K17"/>
    <mergeCell ref="C18:F18"/>
    <mergeCell ref="G18:M18"/>
    <mergeCell ref="C5:C17"/>
    <mergeCell ref="G5:G17"/>
    <mergeCell ref="H5:M5"/>
    <mergeCell ref="A3:B18"/>
    <mergeCell ref="L6:L17"/>
    <mergeCell ref="M6:M17"/>
    <mergeCell ref="C3:F3"/>
  </mergeCells>
  <phoneticPr fontId="0" type="noConversion"/>
  <hyperlinks>
    <hyperlink ref="L1" location="'Spis tablic     List of tables'!A1" display="Powrót do spisu tablic"/>
    <hyperlink ref="L2" location="'Spis tablic     List of tables'!A1" display="Return to list tables"/>
    <hyperlink ref="L1:M1" location="'Spis tablic     List of tables'!A21" display="Powrót do spisu tablic"/>
    <hyperlink ref="L2:M2" location="'Spis tablic     List of tables'!A24"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showGridLines="0" zoomScaleNormal="100" workbookViewId="0">
      <selection sqref="A1:F1"/>
    </sheetView>
  </sheetViews>
  <sheetFormatPr defaultColWidth="13.59765625" defaultRowHeight="13.2"/>
  <cols>
    <col min="1" max="1" width="5.59765625" style="16" customWidth="1"/>
    <col min="2" max="2" width="12.59765625" style="16" customWidth="1"/>
    <col min="3" max="9" width="15.69921875" style="16" customWidth="1"/>
    <col min="10" max="16384" width="13.59765625" style="16"/>
  </cols>
  <sheetData>
    <row r="1" spans="1:9" ht="14.1" customHeight="1">
      <c r="A1" s="2109" t="s">
        <v>277</v>
      </c>
      <c r="B1" s="2109"/>
      <c r="C1" s="2109"/>
      <c r="D1" s="2109"/>
      <c r="E1" s="2109"/>
      <c r="F1" s="2109"/>
      <c r="G1" s="538"/>
      <c r="H1" s="1877" t="s">
        <v>31</v>
      </c>
      <c r="I1" s="1788"/>
    </row>
    <row r="2" spans="1:9" s="1321" customFormat="1" ht="14.1" customHeight="1">
      <c r="A2" s="2110" t="s">
        <v>278</v>
      </c>
      <c r="B2" s="2110"/>
      <c r="C2" s="2110"/>
      <c r="D2" s="2110"/>
      <c r="E2" s="2110"/>
      <c r="F2" s="2110"/>
      <c r="G2" s="1544"/>
      <c r="H2" s="1802" t="s">
        <v>283</v>
      </c>
      <c r="I2" s="1896"/>
    </row>
    <row r="3" spans="1:9" ht="12" customHeight="1">
      <c r="A3" s="2112" t="s">
        <v>483</v>
      </c>
      <c r="B3" s="2112"/>
      <c r="C3" s="2112"/>
      <c r="D3" s="2112"/>
      <c r="E3" s="2112"/>
      <c r="F3" s="2112"/>
      <c r="G3" s="2112"/>
      <c r="H3" s="1894"/>
    </row>
    <row r="4" spans="1:9" s="1321" customFormat="1" ht="12" customHeight="1">
      <c r="A4" s="2111" t="s">
        <v>484</v>
      </c>
      <c r="B4" s="2111"/>
      <c r="C4" s="2111"/>
      <c r="D4" s="2111"/>
      <c r="E4" s="2111"/>
      <c r="F4" s="2111"/>
      <c r="G4" s="1352"/>
    </row>
    <row r="5" spans="1:9" ht="10.199999999999999" customHeight="1">
      <c r="A5" s="1903" t="s">
        <v>1048</v>
      </c>
      <c r="B5" s="1904"/>
      <c r="C5" s="1916"/>
      <c r="D5" s="1903"/>
      <c r="E5" s="1903"/>
      <c r="F5" s="1903"/>
      <c r="G5" s="1903"/>
      <c r="H5" s="1903"/>
      <c r="I5" s="1903"/>
    </row>
    <row r="6" spans="1:9" ht="12" customHeight="1">
      <c r="A6" s="1905"/>
      <c r="B6" s="1906"/>
      <c r="C6" s="195"/>
      <c r="D6" s="1914" t="s">
        <v>1051</v>
      </c>
      <c r="E6" s="2102"/>
      <c r="F6" s="2102"/>
      <c r="G6" s="2102"/>
      <c r="H6" s="2103"/>
      <c r="I6" s="2104" t="s">
        <v>962</v>
      </c>
    </row>
    <row r="7" spans="1:9" ht="14.1" customHeight="1">
      <c r="A7" s="1905"/>
      <c r="B7" s="1906"/>
      <c r="C7" s="1909" t="s">
        <v>918</v>
      </c>
      <c r="D7" s="2108" t="s">
        <v>1049</v>
      </c>
      <c r="E7" s="1816" t="s">
        <v>920</v>
      </c>
      <c r="F7" s="1973" t="s">
        <v>1050</v>
      </c>
      <c r="G7" s="1816" t="s">
        <v>1052</v>
      </c>
      <c r="H7" s="2106" t="s">
        <v>1053</v>
      </c>
      <c r="I7" s="2105"/>
    </row>
    <row r="8" spans="1:9" ht="78" customHeight="1">
      <c r="A8" s="1905"/>
      <c r="B8" s="1906"/>
      <c r="C8" s="1910"/>
      <c r="D8" s="1970"/>
      <c r="E8" s="1901"/>
      <c r="F8" s="1974"/>
      <c r="G8" s="1974"/>
      <c r="H8" s="2107"/>
      <c r="I8" s="1922"/>
    </row>
    <row r="9" spans="1:9" ht="12" customHeight="1">
      <c r="A9" s="1907"/>
      <c r="B9" s="1908"/>
      <c r="C9" s="1914" t="s">
        <v>797</v>
      </c>
      <c r="D9" s="1915"/>
      <c r="E9" s="1915"/>
      <c r="F9" s="1915"/>
      <c r="G9" s="1915"/>
      <c r="H9" s="1915"/>
      <c r="I9" s="1915"/>
    </row>
    <row r="10" spans="1:9" ht="12" customHeight="1">
      <c r="A10" s="439">
        <v>2016</v>
      </c>
      <c r="B10" s="145" t="s">
        <v>53</v>
      </c>
      <c r="C10" s="223">
        <v>4065.97</v>
      </c>
      <c r="D10" s="224">
        <v>4139.07</v>
      </c>
      <c r="E10" s="224">
        <v>5277.72</v>
      </c>
      <c r="F10" s="224">
        <v>3963.25</v>
      </c>
      <c r="G10" s="224">
        <v>6555.24</v>
      </c>
      <c r="H10" s="224">
        <v>4278.0600000000004</v>
      </c>
      <c r="I10" s="208">
        <v>3787.74</v>
      </c>
    </row>
    <row r="11" spans="1:9" ht="12" customHeight="1">
      <c r="A11" s="439">
        <v>2017</v>
      </c>
      <c r="B11" s="145" t="s">
        <v>53</v>
      </c>
      <c r="C11" s="223">
        <v>4375.3999999999996</v>
      </c>
      <c r="D11" s="224">
        <v>4370.4799999999996</v>
      </c>
      <c r="E11" s="224">
        <v>5662.29</v>
      </c>
      <c r="F11" s="224">
        <v>4190.41</v>
      </c>
      <c r="G11" s="224">
        <v>7192.93</v>
      </c>
      <c r="H11" s="224">
        <v>4478.2</v>
      </c>
      <c r="I11" s="208">
        <v>4089.12</v>
      </c>
    </row>
    <row r="12" spans="1:9" ht="12" customHeight="1">
      <c r="A12" s="58"/>
      <c r="B12" s="108" t="s">
        <v>43</v>
      </c>
      <c r="C12" s="210">
        <v>107.6</v>
      </c>
      <c r="D12" s="148">
        <v>105.6</v>
      </c>
      <c r="E12" s="148">
        <v>107.3</v>
      </c>
      <c r="F12" s="148">
        <v>105.7</v>
      </c>
      <c r="G12" s="148">
        <v>109.7</v>
      </c>
      <c r="H12" s="148">
        <v>104.7</v>
      </c>
      <c r="I12" s="210">
        <v>108</v>
      </c>
    </row>
    <row r="13" spans="1:9" s="139" customFormat="1" ht="12" customHeight="1">
      <c r="A13" s="353">
        <v>2017</v>
      </c>
      <c r="B13" s="145" t="s">
        <v>618</v>
      </c>
      <c r="C13" s="597">
        <v>4313.29</v>
      </c>
      <c r="D13" s="597">
        <v>4308.37</v>
      </c>
      <c r="E13" s="597">
        <v>5391.14</v>
      </c>
      <c r="F13" s="597">
        <v>4123.96</v>
      </c>
      <c r="G13" s="597">
        <v>7368.78</v>
      </c>
      <c r="H13" s="597">
        <v>4270.9399999999996</v>
      </c>
      <c r="I13" s="577">
        <v>3973.08</v>
      </c>
    </row>
    <row r="14" spans="1:9" s="24" customFormat="1" ht="12" customHeight="1">
      <c r="A14" s="353"/>
      <c r="B14" s="145" t="s">
        <v>619</v>
      </c>
      <c r="C14" s="597">
        <v>4320.91</v>
      </c>
      <c r="D14" s="597">
        <v>4315.2</v>
      </c>
      <c r="E14" s="597">
        <v>5397.27</v>
      </c>
      <c r="F14" s="597">
        <v>4137.62</v>
      </c>
      <c r="G14" s="597">
        <v>7269.63</v>
      </c>
      <c r="H14" s="597">
        <v>4272.6400000000003</v>
      </c>
      <c r="I14" s="577">
        <v>3986.53</v>
      </c>
    </row>
    <row r="15" spans="1:9" s="24" customFormat="1" ht="12" customHeight="1">
      <c r="A15" s="353"/>
      <c r="B15" s="145" t="s">
        <v>620</v>
      </c>
      <c r="C15" s="597">
        <v>4336.5</v>
      </c>
      <c r="D15" s="597">
        <v>4336.04</v>
      </c>
      <c r="E15" s="597">
        <v>5408.19</v>
      </c>
      <c r="F15" s="597">
        <v>4158.42</v>
      </c>
      <c r="G15" s="597">
        <v>7299.17</v>
      </c>
      <c r="H15" s="597">
        <v>4300.28</v>
      </c>
      <c r="I15" s="577">
        <v>4013.55</v>
      </c>
    </row>
    <row r="16" spans="1:9" s="24" customFormat="1" ht="12" customHeight="1">
      <c r="A16" s="353"/>
      <c r="B16" s="145" t="s">
        <v>621</v>
      </c>
      <c r="C16" s="597">
        <v>4342.6099999999997</v>
      </c>
      <c r="D16" s="597">
        <v>4339.4799999999996</v>
      </c>
      <c r="E16" s="597">
        <v>5478.18</v>
      </c>
      <c r="F16" s="597">
        <v>4163.13</v>
      </c>
      <c r="G16" s="597">
        <v>7237.09</v>
      </c>
      <c r="H16" s="597">
        <v>4337.28</v>
      </c>
      <c r="I16" s="577">
        <v>4048.97</v>
      </c>
    </row>
    <row r="17" spans="1:9" s="24" customFormat="1" ht="12" customHeight="1">
      <c r="A17" s="353"/>
      <c r="B17" s="145" t="s">
        <v>622</v>
      </c>
      <c r="C17" s="597">
        <v>4351.25</v>
      </c>
      <c r="D17" s="597">
        <v>4348.47</v>
      </c>
      <c r="E17" s="597">
        <v>5520.13</v>
      </c>
      <c r="F17" s="597">
        <v>4176.16</v>
      </c>
      <c r="G17" s="597">
        <v>7156.98</v>
      </c>
      <c r="H17" s="597">
        <v>4359.4399999999996</v>
      </c>
      <c r="I17" s="577">
        <v>4066.84</v>
      </c>
    </row>
    <row r="18" spans="1:9" s="24" customFormat="1" ht="12" customHeight="1">
      <c r="A18" s="353"/>
      <c r="B18" s="145" t="s">
        <v>53</v>
      </c>
      <c r="C18" s="597">
        <v>4375.3999999999996</v>
      </c>
      <c r="D18" s="597">
        <v>4370.4799999999996</v>
      </c>
      <c r="E18" s="597">
        <v>5662.29</v>
      </c>
      <c r="F18" s="597">
        <v>4190.41</v>
      </c>
      <c r="G18" s="597">
        <v>7192.93</v>
      </c>
      <c r="H18" s="597">
        <v>4478.2</v>
      </c>
      <c r="I18" s="577">
        <v>4089.12</v>
      </c>
    </row>
    <row r="19" spans="1:9" s="139" customFormat="1" ht="12" customHeight="1">
      <c r="A19" s="356">
        <v>2018</v>
      </c>
      <c r="B19" s="145" t="s">
        <v>614</v>
      </c>
      <c r="C19" s="1131">
        <v>4444.1499999999996</v>
      </c>
      <c r="D19" s="597">
        <v>4355.6899999999996</v>
      </c>
      <c r="E19" s="597">
        <v>5459.53</v>
      </c>
      <c r="F19" s="597">
        <v>4223.62</v>
      </c>
      <c r="G19" s="597">
        <v>6361.32</v>
      </c>
      <c r="H19" s="597">
        <v>4353.79</v>
      </c>
      <c r="I19" s="577">
        <v>4095.64</v>
      </c>
    </row>
    <row r="20" spans="1:9" s="24" customFormat="1" ht="12" customHeight="1">
      <c r="A20" s="353"/>
      <c r="B20" s="145" t="s">
        <v>615</v>
      </c>
      <c r="C20" s="1131">
        <v>4591.6400000000003</v>
      </c>
      <c r="D20" s="597">
        <v>4539.32</v>
      </c>
      <c r="E20" s="597">
        <v>5848.45</v>
      </c>
      <c r="F20" s="597">
        <v>4310.7</v>
      </c>
      <c r="G20" s="597">
        <v>8280.3700000000008</v>
      </c>
      <c r="H20" s="597">
        <v>4434.37</v>
      </c>
      <c r="I20" s="577">
        <v>4101.5600000000004</v>
      </c>
    </row>
    <row r="21" spans="1:9" s="24" customFormat="1" ht="12" customHeight="1">
      <c r="A21" s="353"/>
      <c r="B21" s="145" t="s">
        <v>616</v>
      </c>
      <c r="C21" s="1131">
        <v>4632.7299999999996</v>
      </c>
      <c r="D21" s="597">
        <v>4572.7</v>
      </c>
      <c r="E21" s="597">
        <v>5824.41</v>
      </c>
      <c r="F21" s="597">
        <v>4376.49</v>
      </c>
      <c r="G21" s="597">
        <v>7798</v>
      </c>
      <c r="H21" s="597">
        <v>4466.3500000000004</v>
      </c>
      <c r="I21" s="577">
        <v>4138.8500000000004</v>
      </c>
    </row>
    <row r="22" spans="1:9" s="24" customFormat="1" ht="12" customHeight="1">
      <c r="A22" s="353"/>
      <c r="B22" s="145" t="s">
        <v>617</v>
      </c>
      <c r="C22" s="1131">
        <v>4617.6000000000004</v>
      </c>
      <c r="D22" s="597">
        <v>4558.1099999999997</v>
      </c>
      <c r="E22" s="597">
        <v>5863.95</v>
      </c>
      <c r="F22" s="597">
        <v>4380.5200000000004</v>
      </c>
      <c r="G22" s="597">
        <v>7435.65</v>
      </c>
      <c r="H22" s="597">
        <v>4465.95</v>
      </c>
      <c r="I22" s="577">
        <v>4185.16</v>
      </c>
    </row>
    <row r="23" spans="1:9" s="24" customFormat="1" ht="12" customHeight="1">
      <c r="A23" s="353"/>
      <c r="B23" s="145" t="s">
        <v>613</v>
      </c>
      <c r="C23" s="1131">
        <v>4634.91</v>
      </c>
      <c r="D23" s="597">
        <v>4590.96</v>
      </c>
      <c r="E23" s="597">
        <v>5929.97</v>
      </c>
      <c r="F23" s="597">
        <v>4413.3900000000003</v>
      </c>
      <c r="G23" s="597">
        <v>7484.34</v>
      </c>
      <c r="H23" s="597">
        <v>4485</v>
      </c>
      <c r="I23" s="577">
        <v>4214.0600000000004</v>
      </c>
    </row>
    <row r="24" spans="1:9" s="1566" customFormat="1" ht="12" customHeight="1">
      <c r="A24" s="353"/>
      <c r="B24" s="1616" t="s">
        <v>618</v>
      </c>
      <c r="C24" s="1131">
        <v>4646.17</v>
      </c>
      <c r="D24" s="1617">
        <v>4611.5</v>
      </c>
      <c r="E24" s="1617">
        <v>5935.9</v>
      </c>
      <c r="F24" s="1617">
        <v>4439.53</v>
      </c>
      <c r="G24" s="1617">
        <v>7412.74</v>
      </c>
      <c r="H24" s="1617">
        <v>4504.9399999999996</v>
      </c>
      <c r="I24" s="577">
        <v>4240.93</v>
      </c>
    </row>
    <row r="25" spans="1:9" s="1566" customFormat="1" ht="12" customHeight="1">
      <c r="A25" s="353"/>
      <c r="B25" s="1616" t="s">
        <v>619</v>
      </c>
      <c r="C25" s="1131">
        <v>4652.1899999999996</v>
      </c>
      <c r="D25" s="1617">
        <v>4613.13</v>
      </c>
      <c r="E25" s="1617">
        <v>5971.51</v>
      </c>
      <c r="F25" s="1617">
        <v>4445.47</v>
      </c>
      <c r="G25" s="1617">
        <v>7305.38</v>
      </c>
      <c r="H25" s="1617">
        <v>4532.6000000000004</v>
      </c>
      <c r="I25" s="577">
        <v>4282.01</v>
      </c>
    </row>
    <row r="26" spans="1:9" s="1566" customFormat="1" ht="12" customHeight="1">
      <c r="A26" s="353"/>
      <c r="B26" s="1616" t="s">
        <v>620</v>
      </c>
      <c r="C26" s="1131">
        <v>4661.6099999999997</v>
      </c>
      <c r="D26" s="1617">
        <v>4626.92</v>
      </c>
      <c r="E26" s="1617">
        <v>5954.38</v>
      </c>
      <c r="F26" s="1617">
        <v>4456.43</v>
      </c>
      <c r="G26" s="1617">
        <v>7377.46</v>
      </c>
      <c r="H26" s="1617">
        <v>4548.9799999999996</v>
      </c>
      <c r="I26" s="577">
        <v>4312.8100000000004</v>
      </c>
    </row>
    <row r="27" spans="1:9" s="1476" customFormat="1" ht="12" customHeight="1">
      <c r="A27" s="1475"/>
      <c r="B27" s="104" t="s">
        <v>43</v>
      </c>
      <c r="C27" s="357">
        <v>107.5</v>
      </c>
      <c r="D27" s="146">
        <v>106.7</v>
      </c>
      <c r="E27" s="146">
        <v>110.1</v>
      </c>
      <c r="F27" s="146">
        <v>107.2</v>
      </c>
      <c r="G27" s="146">
        <v>101.1</v>
      </c>
      <c r="H27" s="146">
        <v>105.8</v>
      </c>
      <c r="I27" s="1472">
        <v>107.5</v>
      </c>
    </row>
    <row r="28" spans="1:9" s="139" customFormat="1" ht="12" customHeight="1">
      <c r="A28" s="353">
        <v>2017</v>
      </c>
      <c r="B28" s="145" t="s">
        <v>75</v>
      </c>
      <c r="C28" s="596">
        <v>4382.07</v>
      </c>
      <c r="D28" s="597">
        <v>4317.3900000000003</v>
      </c>
      <c r="E28" s="597">
        <v>5625</v>
      </c>
      <c r="F28" s="597">
        <v>4120.3999999999996</v>
      </c>
      <c r="G28" s="597">
        <v>7627.94</v>
      </c>
      <c r="H28" s="597">
        <v>4309.8999999999996</v>
      </c>
      <c r="I28" s="596">
        <v>4050.61</v>
      </c>
    </row>
    <row r="29" spans="1:9" s="139" customFormat="1" ht="12" customHeight="1">
      <c r="A29" s="356"/>
      <c r="B29" s="145" t="s">
        <v>76</v>
      </c>
      <c r="C29" s="596">
        <v>4358.05</v>
      </c>
      <c r="D29" s="597">
        <v>4374.05</v>
      </c>
      <c r="E29" s="597">
        <v>5597.52</v>
      </c>
      <c r="F29" s="597">
        <v>4236.58</v>
      </c>
      <c r="G29" s="597">
        <v>6543.84</v>
      </c>
      <c r="H29" s="597">
        <v>4418.6400000000003</v>
      </c>
      <c r="I29" s="596">
        <v>4069.23</v>
      </c>
    </row>
    <row r="30" spans="1:9" s="24" customFormat="1" ht="12" customHeight="1">
      <c r="A30" s="353"/>
      <c r="B30" s="145" t="s">
        <v>77</v>
      </c>
      <c r="C30" s="223">
        <v>4380.87</v>
      </c>
      <c r="D30" s="224">
        <v>4367.6400000000003</v>
      </c>
      <c r="E30" s="224">
        <v>5537.11</v>
      </c>
      <c r="F30" s="224">
        <v>4176.21</v>
      </c>
      <c r="G30" s="224">
        <v>7528.45</v>
      </c>
      <c r="H30" s="224">
        <v>4464.07</v>
      </c>
      <c r="I30" s="223">
        <v>4145.5200000000004</v>
      </c>
    </row>
    <row r="31" spans="1:9" s="24" customFormat="1" ht="12" customHeight="1">
      <c r="A31" s="353"/>
      <c r="B31" s="145" t="s">
        <v>78</v>
      </c>
      <c r="C31" s="223">
        <v>4401.5600000000004</v>
      </c>
      <c r="D31" s="224">
        <v>4385.8</v>
      </c>
      <c r="E31" s="224">
        <v>6111.32</v>
      </c>
      <c r="F31" s="224">
        <v>4233.79</v>
      </c>
      <c r="G31" s="224">
        <v>6679.14</v>
      </c>
      <c r="H31" s="224">
        <v>4458.2299999999996</v>
      </c>
      <c r="I31" s="223">
        <v>4218.38</v>
      </c>
    </row>
    <row r="32" spans="1:9" s="24" customFormat="1" ht="12" customHeight="1">
      <c r="A32" s="353"/>
      <c r="B32" s="145" t="s">
        <v>79</v>
      </c>
      <c r="C32" s="223">
        <v>4395.47</v>
      </c>
      <c r="D32" s="224">
        <v>4386.24</v>
      </c>
      <c r="E32" s="224">
        <v>5983.72</v>
      </c>
      <c r="F32" s="224">
        <v>4248.1499999999996</v>
      </c>
      <c r="G32" s="224">
        <v>6304.91</v>
      </c>
      <c r="H32" s="224">
        <v>4593.41</v>
      </c>
      <c r="I32" s="223">
        <v>4181.4399999999996</v>
      </c>
    </row>
    <row r="33" spans="1:13" s="24" customFormat="1" ht="12" customHeight="1">
      <c r="A33" s="353"/>
      <c r="B33" s="145" t="s">
        <v>80</v>
      </c>
      <c r="C33" s="223">
        <v>4618.1400000000003</v>
      </c>
      <c r="D33" s="224">
        <v>4574.2299999999996</v>
      </c>
      <c r="E33" s="224">
        <v>7196.88</v>
      </c>
      <c r="F33" s="224">
        <v>4314.3500000000004</v>
      </c>
      <c r="G33" s="224">
        <v>7586.57</v>
      </c>
      <c r="H33" s="224">
        <v>5658.35</v>
      </c>
      <c r="I33" s="223">
        <v>4360.72</v>
      </c>
    </row>
    <row r="34" spans="1:13" s="24" customFormat="1" ht="12" customHeight="1">
      <c r="A34" s="353">
        <v>2018</v>
      </c>
      <c r="B34" s="145" t="s">
        <v>81</v>
      </c>
      <c r="C34" s="223">
        <v>4410.7</v>
      </c>
      <c r="D34" s="224">
        <v>4349.3500000000004</v>
      </c>
      <c r="E34" s="224">
        <v>5574.49</v>
      </c>
      <c r="F34" s="224">
        <v>4245.59</v>
      </c>
      <c r="G34" s="224">
        <v>5820.54</v>
      </c>
      <c r="H34" s="224">
        <v>4352.16</v>
      </c>
      <c r="I34" s="223">
        <v>4076.99</v>
      </c>
    </row>
    <row r="35" spans="1:13" s="24" customFormat="1" ht="12" customHeight="1">
      <c r="A35" s="353"/>
      <c r="B35" s="145" t="s">
        <v>82</v>
      </c>
      <c r="C35" s="223">
        <v>4457.6400000000003</v>
      </c>
      <c r="D35" s="224">
        <v>4351.5200000000004</v>
      </c>
      <c r="E35" s="224">
        <v>5371.93</v>
      </c>
      <c r="F35" s="224">
        <v>4192.41</v>
      </c>
      <c r="G35" s="224">
        <v>6917.03</v>
      </c>
      <c r="H35" s="224">
        <v>4315.3500000000004</v>
      </c>
      <c r="I35" s="223">
        <v>4056.01</v>
      </c>
      <c r="L35" s="1463"/>
      <c r="M35" s="1463"/>
    </row>
    <row r="36" spans="1:13" s="24" customFormat="1" ht="12" customHeight="1">
      <c r="A36" s="353"/>
      <c r="B36" s="145" t="s">
        <v>71</v>
      </c>
      <c r="C36" s="223">
        <v>4881.5600000000004</v>
      </c>
      <c r="D36" s="224">
        <v>4916.41</v>
      </c>
      <c r="E36" s="224">
        <v>6675.12</v>
      </c>
      <c r="F36" s="224">
        <v>4500.55</v>
      </c>
      <c r="G36" s="1514">
        <v>12130.41</v>
      </c>
      <c r="H36" s="224">
        <v>4556.93</v>
      </c>
      <c r="I36" s="223">
        <v>4217.2</v>
      </c>
    </row>
    <row r="37" spans="1:13" s="24" customFormat="1" ht="12" customHeight="1">
      <c r="A37" s="353"/>
      <c r="B37" s="145" t="s">
        <v>72</v>
      </c>
      <c r="C37" s="223">
        <v>4735.04</v>
      </c>
      <c r="D37" s="224">
        <v>4644.26</v>
      </c>
      <c r="E37" s="224">
        <v>5756.74</v>
      </c>
      <c r="F37" s="224">
        <v>4544.93</v>
      </c>
      <c r="G37" s="224">
        <v>6183.54</v>
      </c>
      <c r="H37" s="224">
        <v>4574.8599999999997</v>
      </c>
      <c r="I37" s="223">
        <v>4221.51</v>
      </c>
      <c r="L37" s="1463"/>
      <c r="M37" s="1463"/>
    </row>
    <row r="38" spans="1:13" s="24" customFormat="1" ht="12" customHeight="1">
      <c r="A38" s="353"/>
      <c r="B38" s="145" t="s">
        <v>73</v>
      </c>
      <c r="C38" s="223">
        <v>4547.3599999999997</v>
      </c>
      <c r="D38" s="224">
        <v>4486.68</v>
      </c>
      <c r="E38" s="224">
        <v>6036.58</v>
      </c>
      <c r="F38" s="224">
        <v>4381.93</v>
      </c>
      <c r="G38" s="224">
        <v>5969.54</v>
      </c>
      <c r="H38" s="224">
        <v>4466.8900000000003</v>
      </c>
      <c r="I38" s="223">
        <v>4360.3900000000003</v>
      </c>
    </row>
    <row r="39" spans="1:13" s="24" customFormat="1" ht="12" customHeight="1">
      <c r="A39" s="353"/>
      <c r="B39" s="145" t="s">
        <v>74</v>
      </c>
      <c r="C39" s="223">
        <v>4695.95</v>
      </c>
      <c r="D39" s="224">
        <v>4732.6499999999996</v>
      </c>
      <c r="E39" s="224">
        <v>6261.28</v>
      </c>
      <c r="F39" s="224">
        <v>4553.45</v>
      </c>
      <c r="G39" s="224">
        <v>7692.45</v>
      </c>
      <c r="H39" s="224">
        <v>4561.82</v>
      </c>
      <c r="I39" s="223">
        <v>4326.6400000000003</v>
      </c>
    </row>
    <row r="40" spans="1:13" s="1566" customFormat="1" ht="12" customHeight="1">
      <c r="A40" s="353"/>
      <c r="B40" s="1616" t="s">
        <v>75</v>
      </c>
      <c r="C40" s="223">
        <v>4669.66</v>
      </c>
      <c r="D40" s="1618">
        <v>4680.6099999999997</v>
      </c>
      <c r="E40" s="1618">
        <v>6129.12</v>
      </c>
      <c r="F40" s="1618">
        <v>4534.82</v>
      </c>
      <c r="G40" s="1618">
        <v>6953.25</v>
      </c>
      <c r="H40" s="1618">
        <v>4632.17</v>
      </c>
      <c r="I40" s="223">
        <v>4389.5200000000004</v>
      </c>
    </row>
    <row r="41" spans="1:13" s="1566" customFormat="1" ht="12" customHeight="1">
      <c r="A41" s="353"/>
      <c r="B41" s="1616" t="s">
        <v>76</v>
      </c>
      <c r="C41" s="223">
        <v>4653.42</v>
      </c>
      <c r="D41" s="1618">
        <v>4610.95</v>
      </c>
      <c r="E41" s="1618">
        <v>6232.45</v>
      </c>
      <c r="F41" s="1618">
        <v>4474.45</v>
      </c>
      <c r="G41" s="1618">
        <v>6547.99</v>
      </c>
      <c r="H41" s="1618">
        <v>4691.76</v>
      </c>
      <c r="I41" s="223">
        <v>4481.01</v>
      </c>
    </row>
    <row r="42" spans="1:13" s="1566" customFormat="1" ht="12" customHeight="1">
      <c r="A42" s="353"/>
      <c r="B42" s="1616" t="s">
        <v>77</v>
      </c>
      <c r="C42" s="223">
        <v>4682.45</v>
      </c>
      <c r="D42" s="1618">
        <v>4660.58</v>
      </c>
      <c r="E42" s="1618">
        <v>5975.62</v>
      </c>
      <c r="F42" s="1618">
        <v>4456.1099999999997</v>
      </c>
      <c r="G42" s="1618">
        <v>7965.2</v>
      </c>
      <c r="H42" s="1618">
        <v>4664.18</v>
      </c>
      <c r="I42" s="223">
        <v>4496.16</v>
      </c>
    </row>
    <row r="43" spans="1:13" s="24" customFormat="1" ht="12" customHeight="1">
      <c r="A43" s="353"/>
      <c r="B43" s="104" t="s">
        <v>43</v>
      </c>
      <c r="C43" s="235">
        <v>106.9</v>
      </c>
      <c r="D43" s="235">
        <v>106.7</v>
      </c>
      <c r="E43" s="235">
        <v>107.9</v>
      </c>
      <c r="F43" s="235">
        <v>106.7</v>
      </c>
      <c r="G43" s="235">
        <v>105.8</v>
      </c>
      <c r="H43" s="235">
        <v>104.5</v>
      </c>
      <c r="I43" s="275">
        <v>108.5</v>
      </c>
    </row>
    <row r="44" spans="1:13" s="1107" customFormat="1" ht="12" customHeight="1">
      <c r="A44" s="1092"/>
      <c r="B44" s="254" t="s">
        <v>44</v>
      </c>
      <c r="C44" s="276">
        <v>100.6</v>
      </c>
      <c r="D44" s="276">
        <v>101.1</v>
      </c>
      <c r="E44" s="276">
        <v>95.9</v>
      </c>
      <c r="F44" s="276">
        <v>99.6</v>
      </c>
      <c r="G44" s="276">
        <v>121.6</v>
      </c>
      <c r="H44" s="276">
        <v>99.4</v>
      </c>
      <c r="I44" s="277">
        <v>100.3</v>
      </c>
    </row>
    <row r="45" spans="1:13" s="24" customFormat="1" ht="11.1" customHeight="1">
      <c r="A45" s="2101" t="s">
        <v>1054</v>
      </c>
      <c r="B45" s="2101"/>
      <c r="C45" s="2101"/>
      <c r="D45" s="2101"/>
      <c r="E45" s="2101"/>
      <c r="F45" s="2101"/>
      <c r="G45" s="203"/>
    </row>
    <row r="46" spans="1:13" ht="11.1" customHeight="1">
      <c r="A46" s="234"/>
    </row>
  </sheetData>
  <mergeCells count="18">
    <mergeCell ref="A4:F4"/>
    <mergeCell ref="A3:H3"/>
    <mergeCell ref="G7:G8"/>
    <mergeCell ref="A45:F45"/>
    <mergeCell ref="H1:I1"/>
    <mergeCell ref="H2:I2"/>
    <mergeCell ref="D6:H6"/>
    <mergeCell ref="I6:I8"/>
    <mergeCell ref="H7:H8"/>
    <mergeCell ref="D7:D8"/>
    <mergeCell ref="E7:E8"/>
    <mergeCell ref="F7:F8"/>
    <mergeCell ref="A1:F1"/>
    <mergeCell ref="A2:F2"/>
    <mergeCell ref="A5:B9"/>
    <mergeCell ref="C9:I9"/>
    <mergeCell ref="C7:C8"/>
    <mergeCell ref="C5:I5"/>
  </mergeCells>
  <phoneticPr fontId="0" type="noConversion"/>
  <hyperlinks>
    <hyperlink ref="H1" location="'Spis tablic     List of tables'!A22" display="Powrót do spisu tablic"/>
    <hyperlink ref="H2" location="'Spis tablic     List of tables'!A25" display="Return to list of tables"/>
  </hyperlinks>
  <printOptions gridLinesSet="0"/>
  <pageMargins left="0.39370078740157483" right="0.39370078740157483" top="0.19685039370078741" bottom="0.19685039370078741" header="0.31496062992125984" footer="0.31496062992125984"/>
  <pageSetup paperSize="9" scale="95" orientation="landscape"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showGridLines="0" zoomScaleNormal="100" workbookViewId="0">
      <selection sqref="A1:G1"/>
    </sheetView>
  </sheetViews>
  <sheetFormatPr defaultRowHeight="13.8"/>
  <cols>
    <col min="1" max="1" width="8.09765625" customWidth="1"/>
    <col min="2" max="2" width="12.59765625" customWidth="1"/>
    <col min="3" max="8" width="16.69921875" customWidth="1"/>
  </cols>
  <sheetData>
    <row r="1" spans="1:8">
      <c r="A1" s="2114" t="s">
        <v>485</v>
      </c>
      <c r="B1" s="2114"/>
      <c r="C1" s="2114"/>
      <c r="D1" s="2114"/>
      <c r="E1" s="2114"/>
      <c r="F1" s="2114"/>
      <c r="G1" s="2114"/>
      <c r="H1" s="97" t="s">
        <v>31</v>
      </c>
    </row>
    <row r="2" spans="1:8" s="1306" customFormat="1">
      <c r="A2" s="2113" t="s">
        <v>158</v>
      </c>
      <c r="B2" s="2113"/>
      <c r="C2" s="2113"/>
      <c r="D2" s="2113"/>
      <c r="E2" s="2113"/>
      <c r="F2" s="2113"/>
      <c r="G2" s="1353"/>
      <c r="H2" s="1479" t="s">
        <v>283</v>
      </c>
    </row>
    <row r="3" spans="1:8" ht="10.95" customHeight="1">
      <c r="A3" s="1903"/>
      <c r="B3" s="1903"/>
      <c r="C3" s="1903"/>
      <c r="D3" s="1903"/>
      <c r="E3" s="1903"/>
      <c r="F3" s="1903"/>
      <c r="G3" s="1903"/>
      <c r="H3" s="1903"/>
    </row>
    <row r="4" spans="1:8" ht="98.25" customHeight="1">
      <c r="A4" s="1905" t="s">
        <v>1055</v>
      </c>
      <c r="B4" s="1906"/>
      <c r="C4" s="57" t="s">
        <v>965</v>
      </c>
      <c r="D4" s="57" t="s">
        <v>966</v>
      </c>
      <c r="E4" s="52" t="s">
        <v>967</v>
      </c>
      <c r="F4" s="52" t="s">
        <v>968</v>
      </c>
      <c r="G4" s="52" t="s">
        <v>969</v>
      </c>
      <c r="H4" s="52" t="s">
        <v>970</v>
      </c>
    </row>
    <row r="5" spans="1:8">
      <c r="A5" s="1907"/>
      <c r="B5" s="1908"/>
      <c r="C5" s="1914" t="s">
        <v>846</v>
      </c>
      <c r="D5" s="1915"/>
      <c r="E5" s="1915"/>
      <c r="F5" s="1915"/>
      <c r="G5" s="1915"/>
      <c r="H5" s="1915"/>
    </row>
    <row r="6" spans="1:8" s="484" customFormat="1" ht="12" customHeight="1">
      <c r="A6" s="439">
        <v>2016</v>
      </c>
      <c r="B6" s="145" t="s">
        <v>53</v>
      </c>
      <c r="C6" s="656">
        <v>3289.98</v>
      </c>
      <c r="D6" s="150">
        <v>3227.13</v>
      </c>
      <c r="E6" s="150">
        <v>2717.07</v>
      </c>
      <c r="F6" s="150">
        <v>7591.46</v>
      </c>
      <c r="G6" s="150">
        <v>3942.52</v>
      </c>
      <c r="H6" s="656">
        <v>3246.66</v>
      </c>
    </row>
    <row r="7" spans="1:8" s="635" customFormat="1" ht="12" customHeight="1">
      <c r="A7" s="439">
        <v>2017</v>
      </c>
      <c r="B7" s="145" t="s">
        <v>53</v>
      </c>
      <c r="C7" s="656">
        <v>3653.2</v>
      </c>
      <c r="D7" s="150">
        <v>3287.4</v>
      </c>
      <c r="E7" s="150">
        <v>2904.93</v>
      </c>
      <c r="F7" s="150">
        <v>8123.91</v>
      </c>
      <c r="G7" s="150">
        <v>4151.53</v>
      </c>
      <c r="H7" s="656">
        <v>3458.45</v>
      </c>
    </row>
    <row r="8" spans="1:8" ht="12" customHeight="1">
      <c r="A8" s="58"/>
      <c r="B8" s="108" t="s">
        <v>43</v>
      </c>
      <c r="C8" s="861">
        <v>111</v>
      </c>
      <c r="D8" s="152">
        <v>101.9</v>
      </c>
      <c r="E8" s="152">
        <v>106.9</v>
      </c>
      <c r="F8" s="152">
        <v>107</v>
      </c>
      <c r="G8" s="152">
        <v>105.3</v>
      </c>
      <c r="H8" s="861">
        <v>106.5</v>
      </c>
    </row>
    <row r="9" spans="1:8" s="574" customFormat="1" ht="12" customHeight="1">
      <c r="A9" s="353">
        <v>2017</v>
      </c>
      <c r="B9" s="145" t="s">
        <v>618</v>
      </c>
      <c r="C9" s="374">
        <v>3621.06</v>
      </c>
      <c r="D9" s="374">
        <v>3259.42</v>
      </c>
      <c r="E9" s="374">
        <v>2825.41</v>
      </c>
      <c r="F9" s="374">
        <v>7989.36</v>
      </c>
      <c r="G9" s="374">
        <v>4015.02</v>
      </c>
      <c r="H9" s="862">
        <v>3442.06</v>
      </c>
    </row>
    <row r="10" spans="1:8" s="590" customFormat="1" ht="12" customHeight="1">
      <c r="A10" s="353"/>
      <c r="B10" s="145" t="s">
        <v>619</v>
      </c>
      <c r="C10" s="374">
        <v>3631.18</v>
      </c>
      <c r="D10" s="374">
        <v>3273.97</v>
      </c>
      <c r="E10" s="374">
        <v>2823.94</v>
      </c>
      <c r="F10" s="374">
        <v>8004.3</v>
      </c>
      <c r="G10" s="374">
        <v>4016.8</v>
      </c>
      <c r="H10" s="862">
        <v>3440.15</v>
      </c>
    </row>
    <row r="11" spans="1:8" s="590" customFormat="1" ht="12" customHeight="1">
      <c r="A11" s="353"/>
      <c r="B11" s="145" t="s">
        <v>620</v>
      </c>
      <c r="C11" s="374">
        <v>3633.2</v>
      </c>
      <c r="D11" s="374">
        <v>3292.23</v>
      </c>
      <c r="E11" s="374">
        <v>2865.39</v>
      </c>
      <c r="F11" s="374">
        <v>8045.82</v>
      </c>
      <c r="G11" s="374">
        <v>4024.46</v>
      </c>
      <c r="H11" s="862">
        <v>3447.48</v>
      </c>
    </row>
    <row r="12" spans="1:8" s="635" customFormat="1" ht="12" customHeight="1">
      <c r="A12" s="353"/>
      <c r="B12" s="145" t="s">
        <v>621</v>
      </c>
      <c r="C12" s="374">
        <v>3629.55</v>
      </c>
      <c r="D12" s="374">
        <v>3285.47</v>
      </c>
      <c r="E12" s="374">
        <v>2870.64</v>
      </c>
      <c r="F12" s="374">
        <v>8070.26</v>
      </c>
      <c r="G12" s="374">
        <v>4047.56</v>
      </c>
      <c r="H12" s="862">
        <v>3455.03</v>
      </c>
    </row>
    <row r="13" spans="1:8" s="635" customFormat="1" ht="12" customHeight="1">
      <c r="A13" s="353"/>
      <c r="B13" s="145" t="s">
        <v>622</v>
      </c>
      <c r="C13" s="374">
        <v>3636.35</v>
      </c>
      <c r="D13" s="374">
        <v>3280.86</v>
      </c>
      <c r="E13" s="374">
        <v>2876.67</v>
      </c>
      <c r="F13" s="374">
        <v>8093.64</v>
      </c>
      <c r="G13" s="374">
        <v>4054.65</v>
      </c>
      <c r="H13" s="862">
        <v>3456.65</v>
      </c>
    </row>
    <row r="14" spans="1:8" s="635" customFormat="1" ht="12" customHeight="1">
      <c r="A14" s="353"/>
      <c r="B14" s="145" t="s">
        <v>53</v>
      </c>
      <c r="C14" s="374">
        <v>3653.2</v>
      </c>
      <c r="D14" s="374">
        <v>3287.4</v>
      </c>
      <c r="E14" s="374">
        <v>2904.93</v>
      </c>
      <c r="F14" s="374">
        <v>8123.91</v>
      </c>
      <c r="G14" s="374">
        <v>4151.53</v>
      </c>
      <c r="H14" s="862">
        <v>3458.45</v>
      </c>
    </row>
    <row r="15" spans="1:8" s="574" customFormat="1" ht="12" customHeight="1">
      <c r="A15" s="356">
        <v>2018</v>
      </c>
      <c r="B15" s="145" t="s">
        <v>614</v>
      </c>
      <c r="C15" s="672">
        <v>3764.42</v>
      </c>
      <c r="D15" s="374">
        <v>3338.56</v>
      </c>
      <c r="E15" s="374">
        <v>3062.87</v>
      </c>
      <c r="F15" s="374">
        <v>8616.0400000000009</v>
      </c>
      <c r="G15" s="374">
        <v>4130.95</v>
      </c>
      <c r="H15" s="862">
        <v>3443.14</v>
      </c>
    </row>
    <row r="16" spans="1:8" s="635" customFormat="1" ht="12" customHeight="1">
      <c r="A16" s="353"/>
      <c r="B16" s="145" t="s">
        <v>615</v>
      </c>
      <c r="C16" s="672">
        <v>3816.78</v>
      </c>
      <c r="D16" s="374">
        <v>3316.35</v>
      </c>
      <c r="E16" s="374">
        <v>3122.18</v>
      </c>
      <c r="F16" s="374">
        <v>8889.33</v>
      </c>
      <c r="G16" s="374">
        <v>4168.74</v>
      </c>
      <c r="H16" s="862">
        <v>3605.58</v>
      </c>
    </row>
    <row r="17" spans="1:8" s="635" customFormat="1" ht="12" customHeight="1">
      <c r="A17" s="353"/>
      <c r="B17" s="145" t="s">
        <v>616</v>
      </c>
      <c r="C17" s="672">
        <v>3814.05</v>
      </c>
      <c r="D17" s="374">
        <v>3362.3</v>
      </c>
      <c r="E17" s="374">
        <v>3117.27</v>
      </c>
      <c r="F17" s="374">
        <v>9181.26</v>
      </c>
      <c r="G17" s="374">
        <v>4169.09</v>
      </c>
      <c r="H17" s="862">
        <v>3581.09</v>
      </c>
    </row>
    <row r="18" spans="1:8" s="635" customFormat="1" ht="12" customHeight="1">
      <c r="A18" s="353"/>
      <c r="B18" s="145" t="s">
        <v>617</v>
      </c>
      <c r="C18" s="672">
        <v>3808.54</v>
      </c>
      <c r="D18" s="374">
        <v>3367.41</v>
      </c>
      <c r="E18" s="374">
        <v>3123.32</v>
      </c>
      <c r="F18" s="374">
        <v>9057.19</v>
      </c>
      <c r="G18" s="374">
        <v>4198.47</v>
      </c>
      <c r="H18" s="862">
        <v>3584.27</v>
      </c>
    </row>
    <row r="19" spans="1:8" s="635" customFormat="1" ht="12" customHeight="1">
      <c r="A19" s="353"/>
      <c r="B19" s="145" t="s">
        <v>613</v>
      </c>
      <c r="C19" s="672">
        <v>3834.54</v>
      </c>
      <c r="D19" s="374">
        <v>3455.49</v>
      </c>
      <c r="E19" s="374">
        <v>3138.23</v>
      </c>
      <c r="F19" s="374">
        <v>8979.9699999999993</v>
      </c>
      <c r="G19" s="374">
        <v>4218.5</v>
      </c>
      <c r="H19" s="862">
        <v>3571.69</v>
      </c>
    </row>
    <row r="20" spans="1:8" s="635" customFormat="1" ht="12" customHeight="1">
      <c r="A20" s="353"/>
      <c r="B20" s="1616" t="s">
        <v>618</v>
      </c>
      <c r="C20" s="672">
        <v>3846.12</v>
      </c>
      <c r="D20" s="1619">
        <v>3470.73</v>
      </c>
      <c r="E20" s="1619">
        <v>3107.71</v>
      </c>
      <c r="F20" s="1619">
        <v>8889.48</v>
      </c>
      <c r="G20" s="1619">
        <v>4235.83</v>
      </c>
      <c r="H20" s="862">
        <v>3615.57</v>
      </c>
    </row>
    <row r="21" spans="1:8" s="635" customFormat="1" ht="12" customHeight="1">
      <c r="A21" s="353"/>
      <c r="B21" s="1616" t="s">
        <v>619</v>
      </c>
      <c r="C21" s="672">
        <v>3867.2</v>
      </c>
      <c r="D21" s="1619">
        <v>3518.92</v>
      </c>
      <c r="E21" s="1619">
        <v>3114.47</v>
      </c>
      <c r="F21" s="1619">
        <v>8815.26</v>
      </c>
      <c r="G21" s="1619">
        <v>4256.92</v>
      </c>
      <c r="H21" s="862">
        <v>3614.75</v>
      </c>
    </row>
    <row r="22" spans="1:8" s="635" customFormat="1" ht="12" customHeight="1">
      <c r="A22" s="353"/>
      <c r="B22" s="1616" t="s">
        <v>620</v>
      </c>
      <c r="C22" s="672">
        <v>3877.4</v>
      </c>
      <c r="D22" s="1619">
        <v>3527.44</v>
      </c>
      <c r="E22" s="1619">
        <v>3153.3</v>
      </c>
      <c r="F22" s="1619">
        <v>8785</v>
      </c>
      <c r="G22" s="1619">
        <v>4277.1899999999996</v>
      </c>
      <c r="H22" s="862">
        <v>3620.54</v>
      </c>
    </row>
    <row r="23" spans="1:8" s="1474" customFormat="1" ht="12" customHeight="1">
      <c r="A23" s="1471"/>
      <c r="B23" s="108" t="s">
        <v>43</v>
      </c>
      <c r="C23" s="1477">
        <v>106.7</v>
      </c>
      <c r="D23" s="909">
        <v>107.1</v>
      </c>
      <c r="E23" s="909">
        <v>110</v>
      </c>
      <c r="F23" s="909">
        <v>109.2</v>
      </c>
      <c r="G23" s="909">
        <v>106.3</v>
      </c>
      <c r="H23" s="1478">
        <v>105</v>
      </c>
    </row>
    <row r="24" spans="1:8" s="574" customFormat="1" ht="12" customHeight="1">
      <c r="A24" s="353">
        <v>2017</v>
      </c>
      <c r="B24" s="106" t="s">
        <v>75</v>
      </c>
      <c r="C24" s="862">
        <v>3785.53</v>
      </c>
      <c r="D24" s="374">
        <v>3278.45</v>
      </c>
      <c r="E24" s="374">
        <v>2837.78</v>
      </c>
      <c r="F24" s="374">
        <v>8062.02</v>
      </c>
      <c r="G24" s="374">
        <v>4176.03</v>
      </c>
      <c r="H24" s="862">
        <v>3519.67</v>
      </c>
    </row>
    <row r="25" spans="1:8" s="590" customFormat="1" ht="12" customHeight="1">
      <c r="A25" s="353"/>
      <c r="B25" s="106" t="s">
        <v>76</v>
      </c>
      <c r="C25" s="656">
        <v>3666.22</v>
      </c>
      <c r="D25" s="150">
        <v>3349.49</v>
      </c>
      <c r="E25" s="150">
        <v>2906.24</v>
      </c>
      <c r="F25" s="150">
        <v>8036.76</v>
      </c>
      <c r="G25" s="150">
        <v>3988.65</v>
      </c>
      <c r="H25" s="656">
        <v>3383.12</v>
      </c>
    </row>
    <row r="26" spans="1:8" s="590" customFormat="1" ht="12" customHeight="1">
      <c r="A26" s="353"/>
      <c r="B26" s="106" t="s">
        <v>77</v>
      </c>
      <c r="C26" s="656">
        <v>3677.68</v>
      </c>
      <c r="D26" s="150">
        <v>3389.59</v>
      </c>
      <c r="E26" s="150">
        <v>2891.26</v>
      </c>
      <c r="F26" s="150">
        <v>8138.36</v>
      </c>
      <c r="G26" s="150">
        <v>4050.27</v>
      </c>
      <c r="H26" s="656">
        <v>3454.48</v>
      </c>
    </row>
    <row r="27" spans="1:8" s="635" customFormat="1" ht="12" customHeight="1">
      <c r="A27" s="353"/>
      <c r="B27" s="106" t="s">
        <v>78</v>
      </c>
      <c r="C27" s="656">
        <v>3670.35</v>
      </c>
      <c r="D27" s="150">
        <v>3244.69</v>
      </c>
      <c r="E27" s="150">
        <v>2952.51</v>
      </c>
      <c r="F27" s="150">
        <v>8161.77</v>
      </c>
      <c r="G27" s="150">
        <v>4267.37</v>
      </c>
      <c r="H27" s="656">
        <v>3408.79</v>
      </c>
    </row>
    <row r="28" spans="1:8" s="635" customFormat="1" ht="12" customHeight="1">
      <c r="A28" s="353"/>
      <c r="B28" s="106" t="s">
        <v>79</v>
      </c>
      <c r="C28" s="656">
        <v>3658.26</v>
      </c>
      <c r="D28" s="150">
        <v>3282.92</v>
      </c>
      <c r="E28" s="150">
        <v>2920.99</v>
      </c>
      <c r="F28" s="150">
        <v>8237.5499999999993</v>
      </c>
      <c r="G28" s="150">
        <v>4137.82</v>
      </c>
      <c r="H28" s="656">
        <v>3451.81</v>
      </c>
    </row>
    <row r="29" spans="1:8" s="635" customFormat="1" ht="12" customHeight="1">
      <c r="A29" s="353"/>
      <c r="B29" s="106" t="s">
        <v>80</v>
      </c>
      <c r="C29" s="656">
        <v>3825.36</v>
      </c>
      <c r="D29" s="150">
        <v>3386.01</v>
      </c>
      <c r="E29" s="150">
        <v>3069.93</v>
      </c>
      <c r="F29" s="150">
        <v>8195.2900000000009</v>
      </c>
      <c r="G29" s="150">
        <v>5189.8500000000004</v>
      </c>
      <c r="H29" s="656">
        <v>3437.78</v>
      </c>
    </row>
    <row r="30" spans="1:8" s="635" customFormat="1" ht="12" customHeight="1">
      <c r="A30" s="353">
        <v>2018</v>
      </c>
      <c r="B30" s="106" t="s">
        <v>81</v>
      </c>
      <c r="C30" s="656">
        <v>3722.3</v>
      </c>
      <c r="D30" s="150">
        <v>3385.45</v>
      </c>
      <c r="E30" s="150">
        <v>3079.55</v>
      </c>
      <c r="F30" s="150">
        <v>8441.7900000000009</v>
      </c>
      <c r="G30" s="150">
        <v>4141.8599999999997</v>
      </c>
      <c r="H30" s="656">
        <v>3393.13</v>
      </c>
    </row>
    <row r="31" spans="1:8" s="635" customFormat="1" ht="12" customHeight="1">
      <c r="A31" s="353"/>
      <c r="B31" s="106" t="s">
        <v>82</v>
      </c>
      <c r="C31" s="656">
        <v>3805.06</v>
      </c>
      <c r="D31" s="150">
        <v>3289.76</v>
      </c>
      <c r="E31" s="150">
        <v>3031.3</v>
      </c>
      <c r="F31" s="150">
        <v>8807.52</v>
      </c>
      <c r="G31" s="150">
        <v>4113.3500000000004</v>
      </c>
      <c r="H31" s="656">
        <v>3470.23</v>
      </c>
    </row>
    <row r="32" spans="1:8" s="635" customFormat="1" ht="12" customHeight="1">
      <c r="A32" s="353"/>
      <c r="B32" s="106" t="s">
        <v>71</v>
      </c>
      <c r="C32" s="656">
        <v>3925.47</v>
      </c>
      <c r="D32" s="150">
        <v>3250.41</v>
      </c>
      <c r="E32" s="150">
        <v>3206.66</v>
      </c>
      <c r="F32" s="150">
        <v>9193.6200000000008</v>
      </c>
      <c r="G32" s="150">
        <v>4260.1499999999996</v>
      </c>
      <c r="H32" s="656">
        <v>3913.32</v>
      </c>
    </row>
    <row r="33" spans="1:8" s="635" customFormat="1" ht="12" customHeight="1">
      <c r="A33" s="353"/>
      <c r="B33" s="106" t="s">
        <v>72</v>
      </c>
      <c r="C33" s="656">
        <v>3834.96</v>
      </c>
      <c r="D33" s="150">
        <v>3386.83</v>
      </c>
      <c r="E33" s="150">
        <v>3097.66</v>
      </c>
      <c r="F33" s="150">
        <v>10148.459999999999</v>
      </c>
      <c r="G33" s="150">
        <v>4191.9799999999996</v>
      </c>
      <c r="H33" s="656">
        <v>3480.06</v>
      </c>
    </row>
    <row r="34" spans="1:8" s="635" customFormat="1" ht="12" customHeight="1">
      <c r="A34" s="353"/>
      <c r="B34" s="106" t="s">
        <v>73</v>
      </c>
      <c r="C34" s="656">
        <v>3827.05</v>
      </c>
      <c r="D34" s="150">
        <v>3414.39</v>
      </c>
      <c r="E34" s="150">
        <v>3120.43</v>
      </c>
      <c r="F34" s="150">
        <v>8534.6</v>
      </c>
      <c r="G34" s="150">
        <v>4318.2299999999996</v>
      </c>
      <c r="H34" s="656">
        <v>3490.96</v>
      </c>
    </row>
    <row r="35" spans="1:8" s="635" customFormat="1" ht="12" customHeight="1">
      <c r="A35" s="353"/>
      <c r="B35" s="106" t="s">
        <v>74</v>
      </c>
      <c r="C35" s="656">
        <v>3906.08</v>
      </c>
      <c r="D35" s="150">
        <v>3495.28</v>
      </c>
      <c r="E35" s="150">
        <v>3207.89</v>
      </c>
      <c r="F35" s="150">
        <v>8690.2900000000009</v>
      </c>
      <c r="G35" s="150">
        <v>4331.51</v>
      </c>
      <c r="H35" s="656">
        <v>3603</v>
      </c>
    </row>
    <row r="36" spans="1:8" s="635" customFormat="1" ht="12" customHeight="1">
      <c r="A36" s="353"/>
      <c r="B36" s="1620" t="s">
        <v>75</v>
      </c>
      <c r="C36" s="656">
        <v>3898.36</v>
      </c>
      <c r="D36" s="1621">
        <v>3483.59</v>
      </c>
      <c r="E36" s="1621">
        <v>3146.24</v>
      </c>
      <c r="F36" s="1621">
        <v>8428.2099999999991</v>
      </c>
      <c r="G36" s="1621">
        <v>4337.1000000000004</v>
      </c>
      <c r="H36" s="656">
        <v>3706.74</v>
      </c>
    </row>
    <row r="37" spans="1:8" s="635" customFormat="1" ht="12" customHeight="1">
      <c r="A37" s="353"/>
      <c r="B37" s="1620" t="s">
        <v>76</v>
      </c>
      <c r="C37" s="656">
        <v>3966.04</v>
      </c>
      <c r="D37" s="1621">
        <v>3523.42</v>
      </c>
      <c r="E37" s="1621">
        <v>3157.43</v>
      </c>
      <c r="F37" s="1621">
        <v>8447.99</v>
      </c>
      <c r="G37" s="1621">
        <v>4333.68</v>
      </c>
      <c r="H37" s="656">
        <v>3583.06</v>
      </c>
    </row>
    <row r="38" spans="1:8" s="635" customFormat="1" ht="12" customHeight="1">
      <c r="A38" s="353"/>
      <c r="B38" s="1620" t="s">
        <v>77</v>
      </c>
      <c r="C38" s="656">
        <v>3926.67</v>
      </c>
      <c r="D38" s="1621">
        <v>3536.27</v>
      </c>
      <c r="E38" s="1621">
        <v>3170.66</v>
      </c>
      <c r="F38" s="1621">
        <v>8622.09</v>
      </c>
      <c r="G38" s="1621">
        <v>4422.3500000000004</v>
      </c>
      <c r="H38" s="656">
        <v>3620.63</v>
      </c>
    </row>
    <row r="39" spans="1:8" ht="12" customHeight="1">
      <c r="A39" s="353"/>
      <c r="B39" s="104" t="s">
        <v>43</v>
      </c>
      <c r="C39" s="152">
        <v>106.8</v>
      </c>
      <c r="D39" s="152">
        <v>104.3</v>
      </c>
      <c r="E39" s="152">
        <v>109.7</v>
      </c>
      <c r="F39" s="152">
        <v>105.9</v>
      </c>
      <c r="G39" s="152">
        <v>109.2</v>
      </c>
      <c r="H39" s="153">
        <v>104.8</v>
      </c>
    </row>
    <row r="40" spans="1:8" s="1094" customFormat="1" ht="12" customHeight="1">
      <c r="A40" s="1092"/>
      <c r="B40" s="254" t="s">
        <v>44</v>
      </c>
      <c r="C40" s="279">
        <v>99</v>
      </c>
      <c r="D40" s="279">
        <v>100.4</v>
      </c>
      <c r="E40" s="279">
        <v>100.4</v>
      </c>
      <c r="F40" s="279">
        <v>102.1</v>
      </c>
      <c r="G40" s="279">
        <v>102</v>
      </c>
      <c r="H40" s="280">
        <v>101</v>
      </c>
    </row>
  </sheetData>
  <mergeCells count="5">
    <mergeCell ref="C5:H5"/>
    <mergeCell ref="A2:F2"/>
    <mergeCell ref="A4:B5"/>
    <mergeCell ref="A3:H3"/>
    <mergeCell ref="A1:G1"/>
  </mergeCells>
  <phoneticPr fontId="0" type="noConversion"/>
  <hyperlinks>
    <hyperlink ref="H1" location="'Spis tablic     List of tables'!A23" display="Powrót do spisu tablic"/>
    <hyperlink ref="H2" location="'Spis tablic     List of tables'!A26"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
  <sheetViews>
    <sheetView showGridLines="0" zoomScaleNormal="100" workbookViewId="0">
      <selection sqref="A1:F1"/>
    </sheetView>
  </sheetViews>
  <sheetFormatPr defaultRowHeight="13.8"/>
  <cols>
    <col min="1" max="1" width="8.59765625" customWidth="1"/>
    <col min="2" max="2" width="13.59765625" customWidth="1"/>
    <col min="3" max="10" width="12.09765625" customWidth="1"/>
  </cols>
  <sheetData>
    <row r="1" spans="1:10" ht="14.85" customHeight="1">
      <c r="A1" s="1825" t="s">
        <v>564</v>
      </c>
      <c r="B1" s="1825"/>
      <c r="C1" s="1825"/>
      <c r="D1" s="1825"/>
      <c r="E1" s="1825"/>
      <c r="F1" s="1825"/>
      <c r="G1" s="6"/>
      <c r="H1" s="1877" t="s">
        <v>31</v>
      </c>
      <c r="I1" s="1877"/>
      <c r="J1" s="9"/>
    </row>
    <row r="2" spans="1:10" s="1306" customFormat="1" ht="14.85" customHeight="1">
      <c r="A2" s="1882" t="s">
        <v>1056</v>
      </c>
      <c r="B2" s="1882"/>
      <c r="C2" s="1882"/>
      <c r="D2" s="1882"/>
      <c r="E2" s="1882"/>
      <c r="F2" s="1882"/>
      <c r="G2" s="1344"/>
      <c r="H2" s="1802" t="s">
        <v>283</v>
      </c>
      <c r="I2" s="1802"/>
      <c r="J2" s="1318"/>
    </row>
    <row r="3" spans="1:10" ht="12.75" customHeight="1">
      <c r="A3" s="1821" t="s">
        <v>1058</v>
      </c>
      <c r="B3" s="1821"/>
      <c r="C3" s="1804" t="s">
        <v>1057</v>
      </c>
      <c r="D3" s="1808"/>
      <c r="E3" s="1811"/>
      <c r="F3" s="1804" t="s">
        <v>1062</v>
      </c>
      <c r="G3" s="1808"/>
      <c r="H3" s="1808"/>
      <c r="I3" s="1808"/>
      <c r="J3" s="1808"/>
    </row>
    <row r="4" spans="1:10" ht="12.75" customHeight="1">
      <c r="A4" s="1809"/>
      <c r="B4" s="1809"/>
      <c r="C4" s="1805"/>
      <c r="D4" s="1809"/>
      <c r="E4" s="1812"/>
      <c r="F4" s="1805"/>
      <c r="G4" s="1809"/>
      <c r="H4" s="1809"/>
      <c r="I4" s="1809"/>
      <c r="J4" s="1809"/>
    </row>
    <row r="5" spans="1:10" ht="12.75" customHeight="1">
      <c r="A5" s="1809"/>
      <c r="B5" s="1809"/>
      <c r="C5" s="1805"/>
      <c r="D5" s="1809"/>
      <c r="E5" s="1812"/>
      <c r="F5" s="1805"/>
      <c r="G5" s="1809"/>
      <c r="H5" s="1809"/>
      <c r="I5" s="1809"/>
      <c r="J5" s="1809"/>
    </row>
    <row r="6" spans="1:10" ht="12.75" customHeight="1">
      <c r="A6" s="1809"/>
      <c r="B6" s="1809"/>
      <c r="C6" s="1813"/>
      <c r="D6" s="1814"/>
      <c r="E6" s="1815"/>
      <c r="F6" s="1806"/>
      <c r="G6" s="1810"/>
      <c r="H6" s="1810"/>
      <c r="I6" s="1810"/>
      <c r="J6" s="1810"/>
    </row>
    <row r="7" spans="1:10" ht="12.75" customHeight="1">
      <c r="A7" s="1809"/>
      <c r="B7" s="1809"/>
      <c r="C7" s="1826" t="s">
        <v>1059</v>
      </c>
      <c r="D7" s="1826" t="s">
        <v>1060</v>
      </c>
      <c r="E7" s="1826" t="s">
        <v>1061</v>
      </c>
      <c r="F7" s="1848" t="s">
        <v>1063</v>
      </c>
      <c r="G7" s="1809"/>
      <c r="H7" s="1809"/>
      <c r="I7" s="1809"/>
      <c r="J7" s="1805" t="s">
        <v>1068</v>
      </c>
    </row>
    <row r="8" spans="1:10" ht="12.75" customHeight="1">
      <c r="A8" s="1809"/>
      <c r="B8" s="1809"/>
      <c r="C8" s="1827"/>
      <c r="D8" s="1827"/>
      <c r="E8" s="1827"/>
      <c r="F8" s="1848"/>
      <c r="G8" s="1809"/>
      <c r="H8" s="1809"/>
      <c r="I8" s="1809"/>
      <c r="J8" s="1805"/>
    </row>
    <row r="9" spans="1:10" ht="12.75" customHeight="1">
      <c r="A9" s="1809"/>
      <c r="B9" s="1809"/>
      <c r="C9" s="1827"/>
      <c r="D9" s="1827"/>
      <c r="E9" s="1827"/>
      <c r="F9" s="1848"/>
      <c r="G9" s="1809"/>
      <c r="H9" s="1809"/>
      <c r="I9" s="1809"/>
      <c r="J9" s="1805"/>
    </row>
    <row r="10" spans="1:10" ht="12.75" customHeight="1">
      <c r="A10" s="1809"/>
      <c r="B10" s="1809"/>
      <c r="C10" s="1827"/>
      <c r="D10" s="1827"/>
      <c r="E10" s="1827"/>
      <c r="F10" s="1848"/>
      <c r="G10" s="1809"/>
      <c r="H10" s="1809"/>
      <c r="I10" s="1809"/>
      <c r="J10" s="1805"/>
    </row>
    <row r="11" spans="1:10" ht="12.75" customHeight="1">
      <c r="A11" s="1809"/>
      <c r="B11" s="1809"/>
      <c r="C11" s="1827"/>
      <c r="D11" s="1827"/>
      <c r="E11" s="1827"/>
      <c r="F11" s="1849"/>
      <c r="G11" s="1814"/>
      <c r="H11" s="1814"/>
      <c r="I11" s="1814"/>
      <c r="J11" s="1805"/>
    </row>
    <row r="12" spans="1:10" ht="12.75" customHeight="1">
      <c r="A12" s="1809"/>
      <c r="B12" s="1809"/>
      <c r="C12" s="1827"/>
      <c r="D12" s="1827"/>
      <c r="E12" s="1827"/>
      <c r="F12" s="1826" t="s">
        <v>1064</v>
      </c>
      <c r="G12" s="1826" t="s">
        <v>1065</v>
      </c>
      <c r="H12" s="1826" t="s">
        <v>1066</v>
      </c>
      <c r="I12" s="1847" t="s">
        <v>1067</v>
      </c>
      <c r="J12" s="1805"/>
    </row>
    <row r="13" spans="1:10" ht="12.75" customHeight="1">
      <c r="A13" s="1809"/>
      <c r="B13" s="1809"/>
      <c r="C13" s="1827"/>
      <c r="D13" s="1827"/>
      <c r="E13" s="1827"/>
      <c r="F13" s="1827"/>
      <c r="G13" s="1827"/>
      <c r="H13" s="1827"/>
      <c r="I13" s="1848"/>
      <c r="J13" s="1805"/>
    </row>
    <row r="14" spans="1:10" ht="12.75" customHeight="1">
      <c r="A14" s="1809"/>
      <c r="B14" s="1809"/>
      <c r="C14" s="1827"/>
      <c r="D14" s="1827"/>
      <c r="E14" s="1827"/>
      <c r="F14" s="1827"/>
      <c r="G14" s="1827"/>
      <c r="H14" s="1827"/>
      <c r="I14" s="1848"/>
      <c r="J14" s="1805"/>
    </row>
    <row r="15" spans="1:10" ht="12.75" customHeight="1">
      <c r="A15" s="1809"/>
      <c r="B15" s="1809"/>
      <c r="C15" s="1827"/>
      <c r="D15" s="1827"/>
      <c r="E15" s="1827"/>
      <c r="F15" s="1827"/>
      <c r="G15" s="1827"/>
      <c r="H15" s="1827"/>
      <c r="I15" s="1848"/>
      <c r="J15" s="1805"/>
    </row>
    <row r="16" spans="1:10" ht="12.75" customHeight="1">
      <c r="A16" s="1809"/>
      <c r="B16" s="1809"/>
      <c r="C16" s="1827"/>
      <c r="D16" s="1827"/>
      <c r="E16" s="1827"/>
      <c r="F16" s="1827"/>
      <c r="G16" s="1827"/>
      <c r="H16" s="1827"/>
      <c r="I16" s="1848"/>
      <c r="J16" s="1805"/>
    </row>
    <row r="17" spans="1:14" ht="12.75" customHeight="1">
      <c r="A17" s="1809"/>
      <c r="B17" s="1809"/>
      <c r="C17" s="1827"/>
      <c r="D17" s="1827"/>
      <c r="E17" s="1827"/>
      <c r="F17" s="1827"/>
      <c r="G17" s="1827"/>
      <c r="H17" s="1827"/>
      <c r="I17" s="1848"/>
      <c r="J17" s="1805"/>
    </row>
    <row r="18" spans="1:14" ht="12.75" customHeight="1">
      <c r="A18" s="1809"/>
      <c r="B18" s="1809"/>
      <c r="C18" s="1827"/>
      <c r="D18" s="1827"/>
      <c r="E18" s="1827"/>
      <c r="F18" s="1827"/>
      <c r="G18" s="1827"/>
      <c r="H18" s="1827"/>
      <c r="I18" s="1848"/>
      <c r="J18" s="1805"/>
    </row>
    <row r="19" spans="1:14" ht="12.75" customHeight="1">
      <c r="A19" s="1809"/>
      <c r="B19" s="1809"/>
      <c r="C19" s="1827"/>
      <c r="D19" s="1827"/>
      <c r="E19" s="1827"/>
      <c r="F19" s="1827"/>
      <c r="G19" s="1827"/>
      <c r="H19" s="1827"/>
      <c r="I19" s="1848"/>
      <c r="J19" s="1805"/>
    </row>
    <row r="20" spans="1:14" ht="12.75" customHeight="1">
      <c r="A20" s="1809"/>
      <c r="B20" s="1809"/>
      <c r="C20" s="1827"/>
      <c r="D20" s="1827"/>
      <c r="E20" s="1827"/>
      <c r="F20" s="1827"/>
      <c r="G20" s="1827"/>
      <c r="H20" s="1827"/>
      <c r="I20" s="1848"/>
      <c r="J20" s="1805"/>
    </row>
    <row r="21" spans="1:14" ht="12.75" customHeight="1">
      <c r="A21" s="1814"/>
      <c r="B21" s="1814"/>
      <c r="C21" s="1828"/>
      <c r="D21" s="1828"/>
      <c r="E21" s="1828"/>
      <c r="F21" s="1828"/>
      <c r="G21" s="1828"/>
      <c r="H21" s="1828"/>
      <c r="I21" s="1849"/>
      <c r="J21" s="1813"/>
    </row>
    <row r="22" spans="1:14" s="15" customFormat="1" ht="30" customHeight="1">
      <c r="A22" s="810">
        <v>2017</v>
      </c>
      <c r="B22" s="811" t="s">
        <v>613</v>
      </c>
      <c r="C22" s="187">
        <v>718</v>
      </c>
      <c r="D22" s="187">
        <v>620.29999999999995</v>
      </c>
      <c r="E22" s="187">
        <v>97.7</v>
      </c>
      <c r="F22" s="374">
        <v>2009.19</v>
      </c>
      <c r="G22" s="374">
        <v>2105.9899999999998</v>
      </c>
      <c r="H22" s="374">
        <v>1711.54</v>
      </c>
      <c r="I22" s="374">
        <v>1833.97</v>
      </c>
      <c r="J22" s="863">
        <v>1158.42</v>
      </c>
      <c r="K22" s="365"/>
    </row>
    <row r="23" spans="1:14" s="15" customFormat="1" ht="30" customHeight="1">
      <c r="A23" s="810"/>
      <c r="B23" s="811" t="s">
        <v>620</v>
      </c>
      <c r="C23" s="187">
        <v>717.6</v>
      </c>
      <c r="D23" s="187">
        <v>619.99699999999996</v>
      </c>
      <c r="E23" s="187">
        <v>97.6</v>
      </c>
      <c r="F23" s="374">
        <v>2015.93</v>
      </c>
      <c r="G23" s="374">
        <v>2111.9299999999998</v>
      </c>
      <c r="H23" s="374">
        <v>1720.88</v>
      </c>
      <c r="I23" s="374">
        <v>1839.28</v>
      </c>
      <c r="J23" s="863">
        <v>1160.99</v>
      </c>
      <c r="K23" s="365"/>
    </row>
    <row r="24" spans="1:14" s="15" customFormat="1" ht="30" customHeight="1">
      <c r="A24" s="810"/>
      <c r="B24" s="811" t="s">
        <v>53</v>
      </c>
      <c r="C24" s="187">
        <v>719.83</v>
      </c>
      <c r="D24" s="187">
        <v>622.42999999999995</v>
      </c>
      <c r="E24" s="187">
        <v>97.4</v>
      </c>
      <c r="F24" s="374">
        <v>2029.36</v>
      </c>
      <c r="G24" s="374">
        <v>2128.34</v>
      </c>
      <c r="H24" s="374">
        <v>1722.75</v>
      </c>
      <c r="I24" s="374">
        <v>1845.08</v>
      </c>
      <c r="J24" s="863">
        <v>1163.06</v>
      </c>
      <c r="L24" s="365"/>
      <c r="M24" s="365"/>
      <c r="N24" s="365"/>
    </row>
    <row r="25" spans="1:14" s="15" customFormat="1" ht="30" customHeight="1">
      <c r="A25" s="810"/>
      <c r="B25" s="811"/>
      <c r="C25" s="187"/>
      <c r="D25" s="187"/>
      <c r="E25" s="187"/>
      <c r="F25" s="374"/>
      <c r="G25" s="374"/>
      <c r="H25" s="374"/>
      <c r="I25" s="374"/>
      <c r="J25" s="863"/>
      <c r="K25" s="365"/>
    </row>
    <row r="26" spans="1:14" s="15" customFormat="1" ht="30" customHeight="1">
      <c r="A26" s="810">
        <v>2018</v>
      </c>
      <c r="B26" s="811" t="s">
        <v>615</v>
      </c>
      <c r="C26" s="187">
        <v>737.4</v>
      </c>
      <c r="D26" s="187">
        <v>640.5</v>
      </c>
      <c r="E26" s="187">
        <v>96.9</v>
      </c>
      <c r="F26" s="374">
        <v>2086.23</v>
      </c>
      <c r="G26" s="374">
        <v>2177.83</v>
      </c>
      <c r="H26" s="374">
        <v>1789.45</v>
      </c>
      <c r="I26" s="374">
        <v>1880.51</v>
      </c>
      <c r="J26" s="863">
        <v>1179.8800000000001</v>
      </c>
      <c r="K26" s="365"/>
    </row>
    <row r="27" spans="1:14" s="15" customFormat="1" ht="30" customHeight="1">
      <c r="A27" s="810"/>
      <c r="B27" s="811" t="s">
        <v>613</v>
      </c>
      <c r="C27" s="1515">
        <v>737.84199999999998</v>
      </c>
      <c r="D27" s="1515">
        <v>641.19200000000001</v>
      </c>
      <c r="E27" s="1515">
        <v>96.65</v>
      </c>
      <c r="F27" s="1241">
        <v>2105.56</v>
      </c>
      <c r="G27" s="1241">
        <v>2193.85</v>
      </c>
      <c r="H27" s="1241">
        <v>1817.54</v>
      </c>
      <c r="I27" s="1241">
        <v>1904.61</v>
      </c>
      <c r="J27" s="863">
        <v>1186.47</v>
      </c>
      <c r="K27" s="365"/>
    </row>
    <row r="28" spans="1:14" s="15" customFormat="1" ht="30" customHeight="1">
      <c r="A28" s="810"/>
      <c r="B28" s="1584" t="s">
        <v>620</v>
      </c>
      <c r="C28" s="1622">
        <v>738.1</v>
      </c>
      <c r="D28" s="1622">
        <v>641.79999999999995</v>
      </c>
      <c r="E28" s="1622">
        <v>96.3</v>
      </c>
      <c r="F28" s="1623">
        <v>2115.7199999999998</v>
      </c>
      <c r="G28" s="1623">
        <v>2203.16</v>
      </c>
      <c r="H28" s="1623">
        <v>1829.24</v>
      </c>
      <c r="I28" s="1623">
        <v>1914.06</v>
      </c>
      <c r="J28" s="863">
        <v>1189.46</v>
      </c>
      <c r="K28" s="365"/>
    </row>
    <row r="29" spans="1:14" s="15" customFormat="1" ht="24.9" customHeight="1">
      <c r="A29" s="806"/>
      <c r="B29" s="807" t="s">
        <v>43</v>
      </c>
      <c r="C29" s="189">
        <f>C28/C23*100</f>
        <v>102.8567447045708</v>
      </c>
      <c r="D29" s="189">
        <f t="shared" ref="D29:J29" si="0">D28/D23*100</f>
        <v>103.51662991917703</v>
      </c>
      <c r="E29" s="189">
        <f t="shared" si="0"/>
        <v>98.668032786885249</v>
      </c>
      <c r="F29" s="189">
        <f t="shared" si="0"/>
        <v>104.95007267117408</v>
      </c>
      <c r="G29" s="189">
        <f t="shared" si="0"/>
        <v>104.31974544610854</v>
      </c>
      <c r="H29" s="189">
        <f t="shared" si="0"/>
        <v>106.29677839245038</v>
      </c>
      <c r="I29" s="189">
        <f t="shared" si="0"/>
        <v>104.06572136923144</v>
      </c>
      <c r="J29" s="1701">
        <f t="shared" si="0"/>
        <v>102.45221750402673</v>
      </c>
      <c r="K29" s="365"/>
    </row>
    <row r="30" spans="1:14" ht="20.100000000000001" customHeight="1">
      <c r="A30" s="2061" t="s">
        <v>645</v>
      </c>
      <c r="B30" s="2061"/>
      <c r="C30" s="2061"/>
      <c r="D30" s="2061"/>
      <c r="E30" s="514"/>
      <c r="F30" s="514"/>
      <c r="G30" s="514"/>
      <c r="H30" s="514"/>
      <c r="I30" s="514"/>
      <c r="J30" s="514"/>
      <c r="K30" s="20"/>
    </row>
    <row r="31" spans="1:14" s="1306" customFormat="1" ht="12.75" customHeight="1">
      <c r="A31" s="1883" t="s">
        <v>1069</v>
      </c>
      <c r="B31" s="1883"/>
      <c r="C31" s="1883"/>
      <c r="D31" s="1883"/>
      <c r="K31" s="1354"/>
      <c r="L31" s="1735"/>
      <c r="M31" s="1735"/>
      <c r="N31" s="1735"/>
    </row>
    <row r="32" spans="1:14">
      <c r="C32" s="15"/>
      <c r="D32" s="15"/>
      <c r="E32" s="15"/>
      <c r="F32" s="15"/>
      <c r="G32" s="15"/>
      <c r="H32" s="15"/>
      <c r="I32" s="15"/>
      <c r="J32" s="15"/>
      <c r="K32" s="20"/>
    </row>
    <row r="33" spans="6:11">
      <c r="F33" s="15"/>
      <c r="K33" s="20"/>
    </row>
  </sheetData>
  <mergeCells count="18">
    <mergeCell ref="H1:I1"/>
    <mergeCell ref="H2:I2"/>
    <mergeCell ref="A30:D30"/>
    <mergeCell ref="H12:H21"/>
    <mergeCell ref="A3:B21"/>
    <mergeCell ref="C3:E6"/>
    <mergeCell ref="A1:F1"/>
    <mergeCell ref="A2:F2"/>
    <mergeCell ref="C7:C21"/>
    <mergeCell ref="D7:D21"/>
    <mergeCell ref="A31:D31"/>
    <mergeCell ref="J7:J21"/>
    <mergeCell ref="F3:J6"/>
    <mergeCell ref="F7:I11"/>
    <mergeCell ref="F12:F21"/>
    <mergeCell ref="G12:G21"/>
    <mergeCell ref="I12:I21"/>
    <mergeCell ref="E7:E21"/>
  </mergeCells>
  <phoneticPr fontId="0" type="noConversion"/>
  <hyperlinks>
    <hyperlink ref="H1" location="'Spis tablic     List of tables'!A1" display="Powrót do spisu tablic"/>
    <hyperlink ref="H2" location="'Spis tablic     List of tables'!A1" display="Return to list tables"/>
    <hyperlink ref="H1:I1" location="'Spis tablic     List of tables'!A24" display="Powrót do spisu tablic"/>
    <hyperlink ref="H2:I2" location="'Spis tablic     List of tables'!A27"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4"/>
  <sheetViews>
    <sheetView showGridLines="0" zoomScaleNormal="100" workbookViewId="0">
      <selection sqref="A1:D1"/>
    </sheetView>
  </sheetViews>
  <sheetFormatPr defaultRowHeight="13.8"/>
  <cols>
    <col min="1" max="1" width="8.09765625" style="4" customWidth="1"/>
    <col min="2" max="2" width="10.59765625" style="4" customWidth="1"/>
    <col min="3" max="8" width="9.59765625" style="4" customWidth="1"/>
    <col min="9" max="13" width="9.59765625" customWidth="1"/>
    <col min="14" max="14" width="9" customWidth="1"/>
    <col min="15" max="15" width="5.59765625" customWidth="1"/>
    <col min="16" max="25" width="9.59765625" style="4" customWidth="1"/>
  </cols>
  <sheetData>
    <row r="1" spans="1:25" ht="12.75" customHeight="1">
      <c r="A1" s="1807" t="s">
        <v>46</v>
      </c>
      <c r="B1" s="1807"/>
      <c r="C1" s="1807"/>
      <c r="D1" s="1807"/>
      <c r="E1" s="515"/>
      <c r="F1" s="515"/>
      <c r="G1" s="515"/>
      <c r="H1" s="9"/>
      <c r="K1" s="1877" t="s">
        <v>31</v>
      </c>
      <c r="L1" s="1877"/>
    </row>
    <row r="2" spans="1:25" s="1306" customFormat="1" ht="12.75" customHeight="1">
      <c r="A2" s="1819" t="s">
        <v>47</v>
      </c>
      <c r="B2" s="1819"/>
      <c r="C2" s="1819"/>
      <c r="D2" s="1819"/>
      <c r="E2" s="1318"/>
      <c r="F2" s="1318"/>
      <c r="G2" s="1318"/>
      <c r="H2" s="1318"/>
      <c r="K2" s="1802" t="s">
        <v>283</v>
      </c>
      <c r="L2" s="1802"/>
      <c r="P2" s="1309"/>
      <c r="Q2" s="1309"/>
      <c r="R2" s="1309"/>
      <c r="S2" s="1309"/>
      <c r="T2" s="1309"/>
      <c r="U2" s="1309"/>
      <c r="V2" s="1309"/>
      <c r="W2" s="1309"/>
      <c r="X2" s="1309"/>
      <c r="Y2" s="1309"/>
    </row>
    <row r="3" spans="1:25" ht="14.85" customHeight="1">
      <c r="A3" s="2119" t="s">
        <v>565</v>
      </c>
      <c r="B3" s="2119"/>
      <c r="C3" s="2119"/>
      <c r="D3" s="2119"/>
      <c r="E3" s="2119"/>
      <c r="F3" s="2119"/>
      <c r="G3" s="2119"/>
      <c r="H3" s="9"/>
    </row>
    <row r="4" spans="1:25" s="1306" customFormat="1" ht="14.85" customHeight="1">
      <c r="A4" s="2118" t="s">
        <v>1070</v>
      </c>
      <c r="B4" s="2118"/>
      <c r="C4" s="2118"/>
      <c r="D4" s="2118"/>
      <c r="E4" s="2118"/>
      <c r="F4" s="2118"/>
      <c r="G4" s="2118"/>
      <c r="H4" s="1318"/>
      <c r="P4" s="1309"/>
      <c r="Q4" s="1309"/>
      <c r="R4" s="1309"/>
      <c r="S4" s="1309"/>
      <c r="T4" s="1309"/>
      <c r="U4" s="1309"/>
      <c r="V4" s="1309"/>
      <c r="W4" s="1309"/>
      <c r="X4" s="1309"/>
      <c r="Y4" s="1309"/>
    </row>
    <row r="5" spans="1:25" ht="12.75" customHeight="1">
      <c r="A5" s="1808" t="s">
        <v>1073</v>
      </c>
      <c r="B5" s="1811"/>
      <c r="C5" s="2115" t="s">
        <v>1071</v>
      </c>
      <c r="D5" s="1821"/>
      <c r="E5" s="1821"/>
      <c r="F5" s="1821"/>
      <c r="G5" s="1821"/>
      <c r="H5" s="1885"/>
      <c r="I5" s="1847" t="s">
        <v>1072</v>
      </c>
      <c r="J5" s="1821"/>
      <c r="K5" s="1821"/>
      <c r="L5" s="1821"/>
      <c r="M5" s="1821"/>
    </row>
    <row r="6" spans="1:25" ht="12.75" customHeight="1">
      <c r="A6" s="1809"/>
      <c r="B6" s="1812"/>
      <c r="C6" s="1805"/>
      <c r="D6" s="1809"/>
      <c r="E6" s="1809"/>
      <c r="F6" s="1809"/>
      <c r="G6" s="1809"/>
      <c r="H6" s="1886"/>
      <c r="I6" s="1848"/>
      <c r="J6" s="1809"/>
      <c r="K6" s="1809"/>
      <c r="L6" s="1809"/>
      <c r="M6" s="1809"/>
    </row>
    <row r="7" spans="1:25" ht="12.75" customHeight="1">
      <c r="A7" s="1809"/>
      <c r="B7" s="1812"/>
      <c r="C7" s="1805"/>
      <c r="D7" s="1809"/>
      <c r="E7" s="1809"/>
      <c r="F7" s="1809"/>
      <c r="G7" s="1809"/>
      <c r="H7" s="1886"/>
      <c r="I7" s="1848"/>
      <c r="J7" s="1809"/>
      <c r="K7" s="1809"/>
      <c r="L7" s="1809"/>
      <c r="M7" s="1809"/>
    </row>
    <row r="8" spans="1:25" ht="12.75" customHeight="1">
      <c r="A8" s="1809"/>
      <c r="B8" s="1812"/>
      <c r="C8" s="1813"/>
      <c r="D8" s="1814"/>
      <c r="E8" s="1814"/>
      <c r="F8" s="1814"/>
      <c r="G8" s="1814"/>
      <c r="H8" s="1887"/>
      <c r="I8" s="1849"/>
      <c r="J8" s="1814"/>
      <c r="K8" s="1814"/>
      <c r="L8" s="1814"/>
      <c r="M8" s="1814"/>
    </row>
    <row r="9" spans="1:25" ht="12.75" customHeight="1">
      <c r="A9" s="1809"/>
      <c r="B9" s="1812"/>
      <c r="C9" s="1880" t="s">
        <v>1074</v>
      </c>
      <c r="D9" s="1790" t="s">
        <v>1075</v>
      </c>
      <c r="E9" s="1847" t="s">
        <v>1076</v>
      </c>
      <c r="F9" s="715"/>
      <c r="G9" s="864"/>
      <c r="H9" s="1880" t="s">
        <v>1079</v>
      </c>
      <c r="I9" s="1880" t="s">
        <v>1080</v>
      </c>
      <c r="J9" s="1880" t="s">
        <v>1081</v>
      </c>
      <c r="K9" s="1880" t="s">
        <v>1082</v>
      </c>
      <c r="L9" s="1880" t="s">
        <v>1083</v>
      </c>
      <c r="M9" s="2115" t="s">
        <v>1084</v>
      </c>
    </row>
    <row r="10" spans="1:25" ht="12.75" customHeight="1">
      <c r="A10" s="1809"/>
      <c r="B10" s="1812"/>
      <c r="C10" s="1817"/>
      <c r="D10" s="1791"/>
      <c r="E10" s="1848"/>
      <c r="F10" s="716"/>
      <c r="G10" s="733"/>
      <c r="H10" s="1817"/>
      <c r="I10" s="1817"/>
      <c r="J10" s="1817"/>
      <c r="K10" s="1817"/>
      <c r="L10" s="1817"/>
      <c r="M10" s="1805"/>
    </row>
    <row r="11" spans="1:25" ht="12.75" customHeight="1">
      <c r="A11" s="1809"/>
      <c r="B11" s="1812"/>
      <c r="C11" s="1817"/>
      <c r="D11" s="1791"/>
      <c r="E11" s="1848"/>
      <c r="F11" s="1817" t="s">
        <v>1077</v>
      </c>
      <c r="G11" s="1816" t="s">
        <v>1078</v>
      </c>
      <c r="H11" s="1817"/>
      <c r="I11" s="1817"/>
      <c r="J11" s="1817"/>
      <c r="K11" s="1817"/>
      <c r="L11" s="1817"/>
      <c r="M11" s="1805"/>
    </row>
    <row r="12" spans="1:25" ht="12.75" customHeight="1">
      <c r="A12" s="1809"/>
      <c r="B12" s="1812"/>
      <c r="C12" s="1817"/>
      <c r="D12" s="1791"/>
      <c r="E12" s="1848"/>
      <c r="F12" s="1817"/>
      <c r="G12" s="1817"/>
      <c r="H12" s="1817"/>
      <c r="I12" s="1817"/>
      <c r="J12" s="1817"/>
      <c r="K12" s="1817"/>
      <c r="L12" s="1817"/>
      <c r="M12" s="1805"/>
    </row>
    <row r="13" spans="1:25" ht="12.75" customHeight="1">
      <c r="A13" s="1809"/>
      <c r="B13" s="1812"/>
      <c r="C13" s="1817"/>
      <c r="D13" s="1791"/>
      <c r="E13" s="1848"/>
      <c r="F13" s="1817"/>
      <c r="G13" s="1817"/>
      <c r="H13" s="1817"/>
      <c r="I13" s="1817"/>
      <c r="J13" s="1817"/>
      <c r="K13" s="1817"/>
      <c r="L13" s="1817"/>
      <c r="M13" s="1805"/>
    </row>
    <row r="14" spans="1:25" ht="12.75" customHeight="1">
      <c r="A14" s="1809"/>
      <c r="B14" s="1812"/>
      <c r="C14" s="1817"/>
      <c r="D14" s="1791"/>
      <c r="E14" s="1848"/>
      <c r="F14" s="1817"/>
      <c r="G14" s="1817"/>
      <c r="H14" s="1817"/>
      <c r="I14" s="1817"/>
      <c r="J14" s="1817"/>
      <c r="K14" s="1817"/>
      <c r="L14" s="1817"/>
      <c r="M14" s="1805"/>
    </row>
    <row r="15" spans="1:25" ht="12.75" customHeight="1">
      <c r="A15" s="1809"/>
      <c r="B15" s="1812"/>
      <c r="C15" s="1817"/>
      <c r="D15" s="1791"/>
      <c r="E15" s="1848"/>
      <c r="F15" s="1817"/>
      <c r="G15" s="1817"/>
      <c r="H15" s="1817"/>
      <c r="I15" s="1817"/>
      <c r="J15" s="1817"/>
      <c r="K15" s="1817"/>
      <c r="L15" s="1817"/>
      <c r="M15" s="1805"/>
    </row>
    <row r="16" spans="1:25" ht="12.75" customHeight="1">
      <c r="A16" s="1809"/>
      <c r="B16" s="1812"/>
      <c r="C16" s="1817"/>
      <c r="D16" s="1791"/>
      <c r="E16" s="1848"/>
      <c r="F16" s="1817"/>
      <c r="G16" s="1817"/>
      <c r="H16" s="1817"/>
      <c r="I16" s="1817"/>
      <c r="J16" s="1817"/>
      <c r="K16" s="1817"/>
      <c r="L16" s="1817"/>
      <c r="M16" s="1805"/>
    </row>
    <row r="17" spans="1:25" ht="12.75" customHeight="1">
      <c r="A17" s="1809"/>
      <c r="B17" s="1812"/>
      <c r="C17" s="1817"/>
      <c r="D17" s="1791"/>
      <c r="E17" s="1848"/>
      <c r="F17" s="1817"/>
      <c r="G17" s="1817"/>
      <c r="H17" s="1817"/>
      <c r="I17" s="1817"/>
      <c r="J17" s="1817"/>
      <c r="K17" s="1817"/>
      <c r="L17" s="1817"/>
      <c r="M17" s="1805"/>
    </row>
    <row r="18" spans="1:25" ht="12.75" customHeight="1">
      <c r="A18" s="1809"/>
      <c r="B18" s="1812"/>
      <c r="C18" s="1817"/>
      <c r="D18" s="1791"/>
      <c r="E18" s="1848"/>
      <c r="F18" s="1817"/>
      <c r="G18" s="1817"/>
      <c r="H18" s="1817"/>
      <c r="I18" s="1817"/>
      <c r="J18" s="1817"/>
      <c r="K18" s="1817"/>
      <c r="L18" s="1817"/>
      <c r="M18" s="1805"/>
    </row>
    <row r="19" spans="1:25" ht="12.75" customHeight="1">
      <c r="A19" s="1809"/>
      <c r="B19" s="1812"/>
      <c r="C19" s="1817"/>
      <c r="D19" s="1791"/>
      <c r="E19" s="1848"/>
      <c r="F19" s="1817"/>
      <c r="G19" s="1817"/>
      <c r="H19" s="1817"/>
      <c r="I19" s="1817"/>
      <c r="J19" s="1817"/>
      <c r="K19" s="1817"/>
      <c r="L19" s="1817"/>
      <c r="M19" s="1805"/>
    </row>
    <row r="20" spans="1:25" ht="12.75" customHeight="1">
      <c r="A20" s="1809"/>
      <c r="B20" s="1812"/>
      <c r="C20" s="1817"/>
      <c r="D20" s="1791"/>
      <c r="E20" s="1848"/>
      <c r="F20" s="1817"/>
      <c r="G20" s="1817"/>
      <c r="H20" s="1817"/>
      <c r="I20" s="1817"/>
      <c r="J20" s="1817"/>
      <c r="K20" s="1817"/>
      <c r="L20" s="1817"/>
      <c r="M20" s="1805"/>
    </row>
    <row r="21" spans="1:25" ht="12.75" customHeight="1">
      <c r="A21" s="1809"/>
      <c r="B21" s="1812"/>
      <c r="C21" s="1818"/>
      <c r="D21" s="1792"/>
      <c r="E21" s="2067"/>
      <c r="F21" s="1818"/>
      <c r="G21" s="1818"/>
      <c r="H21" s="1818"/>
      <c r="I21" s="1818"/>
      <c r="J21" s="1818"/>
      <c r="K21" s="1818"/>
      <c r="L21" s="1818"/>
      <c r="M21" s="1806"/>
    </row>
    <row r="22" spans="1:25" ht="14.85" customHeight="1">
      <c r="A22" s="1814"/>
      <c r="B22" s="1815"/>
      <c r="C22" s="2116" t="s">
        <v>853</v>
      </c>
      <c r="D22" s="2117"/>
      <c r="E22" s="2117"/>
      <c r="F22" s="2117"/>
      <c r="G22" s="2117"/>
      <c r="H22" s="2117"/>
      <c r="I22" s="2117"/>
      <c r="J22" s="2117"/>
      <c r="K22" s="2117"/>
      <c r="L22" s="2117"/>
      <c r="M22" s="2117"/>
    </row>
    <row r="23" spans="1:25" s="133" customFormat="1" ht="30" customHeight="1">
      <c r="A23" s="742">
        <v>2017</v>
      </c>
      <c r="B23" s="865" t="s">
        <v>613</v>
      </c>
      <c r="C23" s="187">
        <v>97956.6</v>
      </c>
      <c r="D23" s="187">
        <v>50992.9</v>
      </c>
      <c r="E23" s="187">
        <v>43822.7</v>
      </c>
      <c r="F23" s="187">
        <v>1067.7</v>
      </c>
      <c r="G23" s="187">
        <v>285</v>
      </c>
      <c r="H23" s="187">
        <v>2073.3000000000002</v>
      </c>
      <c r="I23" s="187">
        <v>91560.8</v>
      </c>
      <c r="J23" s="187">
        <v>56632.4</v>
      </c>
      <c r="K23" s="187">
        <v>33302.400000000001</v>
      </c>
      <c r="L23" s="187">
        <v>555.1</v>
      </c>
      <c r="M23" s="367">
        <v>1070.8</v>
      </c>
      <c r="N23" s="134"/>
    </row>
    <row r="24" spans="1:25" s="133" customFormat="1" ht="30" customHeight="1">
      <c r="A24" s="742"/>
      <c r="B24" s="865" t="s">
        <v>620</v>
      </c>
      <c r="C24" s="187">
        <v>148942.06700000001</v>
      </c>
      <c r="D24" s="187">
        <v>77929.630999999994</v>
      </c>
      <c r="E24" s="187">
        <v>67225.521999999997</v>
      </c>
      <c r="F24" s="187">
        <v>1546.596</v>
      </c>
      <c r="G24" s="187">
        <v>428.88099999999997</v>
      </c>
      <c r="H24" s="187">
        <v>2240.3180000000002</v>
      </c>
      <c r="I24" s="187">
        <v>140168.92800000001</v>
      </c>
      <c r="J24" s="187">
        <v>86967.278999999995</v>
      </c>
      <c r="K24" s="187">
        <v>50613.097000000002</v>
      </c>
      <c r="L24" s="187">
        <v>1066.1179999999999</v>
      </c>
      <c r="M24" s="367">
        <v>1522.434</v>
      </c>
      <c r="N24" s="134"/>
    </row>
    <row r="25" spans="1:25" s="133" customFormat="1" ht="30" customHeight="1">
      <c r="A25" s="742"/>
      <c r="B25" s="865" t="s">
        <v>53</v>
      </c>
      <c r="C25" s="187">
        <v>202479.48300000001</v>
      </c>
      <c r="D25" s="187">
        <v>106191.689</v>
      </c>
      <c r="E25" s="187">
        <v>91000.948000000004</v>
      </c>
      <c r="F25" s="187">
        <v>2413.3939999999998</v>
      </c>
      <c r="G25" s="187">
        <v>594.98599999999999</v>
      </c>
      <c r="H25" s="187">
        <v>2873.4520000000002</v>
      </c>
      <c r="I25" s="187">
        <v>191278.52100000001</v>
      </c>
      <c r="J25" s="187">
        <v>118662.95</v>
      </c>
      <c r="K25" s="187">
        <v>68426.016000000003</v>
      </c>
      <c r="L25" s="187">
        <v>1948.28</v>
      </c>
      <c r="M25" s="367">
        <v>2241.2750000000001</v>
      </c>
      <c r="N25" s="134"/>
    </row>
    <row r="26" spans="1:25" s="133" customFormat="1" ht="30" customHeight="1">
      <c r="A26" s="742"/>
      <c r="B26" s="865"/>
      <c r="C26" s="187"/>
      <c r="D26" s="187"/>
      <c r="E26" s="187"/>
      <c r="F26" s="187"/>
      <c r="G26" s="187"/>
      <c r="H26" s="187"/>
      <c r="I26" s="187"/>
      <c r="J26" s="187"/>
      <c r="K26" s="187"/>
      <c r="L26" s="187"/>
      <c r="M26" s="367"/>
      <c r="N26" s="134"/>
    </row>
    <row r="27" spans="1:25" s="133" customFormat="1" ht="30" customHeight="1">
      <c r="A27" s="742">
        <v>2018</v>
      </c>
      <c r="B27" s="865" t="s">
        <v>615</v>
      </c>
      <c r="C27" s="187">
        <v>48779.199999999997</v>
      </c>
      <c r="D27" s="187">
        <v>26202.799999999999</v>
      </c>
      <c r="E27" s="187">
        <v>21630.9</v>
      </c>
      <c r="F27" s="187">
        <v>528.79999999999995</v>
      </c>
      <c r="G27" s="187">
        <v>147.69999999999999</v>
      </c>
      <c r="H27" s="187">
        <v>416.7</v>
      </c>
      <c r="I27" s="187">
        <v>46293.8</v>
      </c>
      <c r="J27" s="187">
        <v>29061.3</v>
      </c>
      <c r="K27" s="187">
        <v>16280.3</v>
      </c>
      <c r="L27" s="187">
        <v>300.89999999999998</v>
      </c>
      <c r="M27" s="367">
        <v>651.4</v>
      </c>
      <c r="N27" s="134"/>
    </row>
    <row r="28" spans="1:25" s="133" customFormat="1" ht="30" customHeight="1">
      <c r="A28" s="742"/>
      <c r="B28" s="1624" t="s">
        <v>613</v>
      </c>
      <c r="C28" s="1574">
        <v>103351.626</v>
      </c>
      <c r="D28" s="1574">
        <v>55488.413</v>
      </c>
      <c r="E28" s="1574">
        <v>45602.349000000002</v>
      </c>
      <c r="F28" s="1574">
        <v>1125.9259999999999</v>
      </c>
      <c r="G28" s="1574">
        <v>280.05399999999997</v>
      </c>
      <c r="H28" s="1574">
        <v>1134.9380000000001</v>
      </c>
      <c r="I28" s="1574">
        <v>97277.573999999993</v>
      </c>
      <c r="J28" s="1574">
        <v>61298.55</v>
      </c>
      <c r="K28" s="1574">
        <v>34065.42</v>
      </c>
      <c r="L28" s="1574">
        <v>651.82299999999998</v>
      </c>
      <c r="M28" s="367">
        <v>1261.7809999999999</v>
      </c>
      <c r="N28" s="134"/>
    </row>
    <row r="29" spans="1:25" s="133" customFormat="1" ht="30" customHeight="1">
      <c r="A29" s="742"/>
      <c r="B29" s="1624" t="s">
        <v>620</v>
      </c>
      <c r="C29" s="1574">
        <v>157597.96299999999</v>
      </c>
      <c r="D29" s="1574">
        <v>85036.039000000004</v>
      </c>
      <c r="E29" s="1574">
        <v>69444.894</v>
      </c>
      <c r="F29" s="1574">
        <v>1637.896</v>
      </c>
      <c r="G29" s="1574">
        <v>430.29399999999998</v>
      </c>
      <c r="H29" s="1574">
        <v>1479.134</v>
      </c>
      <c r="I29" s="1574">
        <v>148322.291</v>
      </c>
      <c r="J29" s="1574">
        <v>94170.017000000007</v>
      </c>
      <c r="K29" s="1574">
        <v>51523.392999999996</v>
      </c>
      <c r="L29" s="1574">
        <v>1008.138</v>
      </c>
      <c r="M29" s="367">
        <v>1620.7429999999999</v>
      </c>
      <c r="N29" s="134"/>
    </row>
    <row r="30" spans="1:25" s="125" customFormat="1" ht="24.9" customHeight="1">
      <c r="A30" s="2121" t="s">
        <v>646</v>
      </c>
      <c r="B30" s="2121"/>
      <c r="C30" s="2121"/>
      <c r="D30" s="2121"/>
      <c r="E30" s="2121"/>
      <c r="F30" s="2121"/>
      <c r="G30" s="2121"/>
      <c r="H30" s="2121"/>
      <c r="I30" s="510"/>
      <c r="J30" s="510"/>
      <c r="K30" s="510"/>
      <c r="L30" s="510"/>
      <c r="M30" s="510"/>
      <c r="N30" s="54"/>
      <c r="O30" s="54"/>
      <c r="P30" s="127"/>
      <c r="Q30" s="127"/>
      <c r="R30" s="127"/>
      <c r="S30" s="127"/>
      <c r="T30" s="127"/>
      <c r="U30" s="127"/>
      <c r="V30" s="127"/>
      <c r="W30" s="127"/>
      <c r="X30" s="127"/>
      <c r="Y30" s="127"/>
    </row>
    <row r="31" spans="1:25" s="1547" customFormat="1" ht="15" customHeight="1">
      <c r="A31" s="2120" t="s">
        <v>623</v>
      </c>
      <c r="B31" s="2120"/>
      <c r="C31" s="2120"/>
      <c r="D31" s="2120"/>
      <c r="E31" s="2120"/>
      <c r="F31" s="2120"/>
      <c r="G31" s="2120"/>
      <c r="H31" s="2120"/>
      <c r="I31" s="2120"/>
      <c r="N31" s="1355"/>
      <c r="O31" s="1355"/>
      <c r="P31" s="1356"/>
      <c r="Q31" s="1356"/>
      <c r="R31" s="1356"/>
      <c r="S31" s="1356"/>
      <c r="T31" s="1356"/>
      <c r="U31" s="1356"/>
      <c r="V31" s="1356"/>
      <c r="W31" s="1356"/>
      <c r="X31" s="1356"/>
      <c r="Y31" s="1356"/>
    </row>
    <row r="32" spans="1:25" ht="12.75" customHeight="1">
      <c r="A32" s="84"/>
      <c r="B32" s="84"/>
      <c r="C32" s="84"/>
      <c r="D32" s="84"/>
      <c r="E32" s="84"/>
      <c r="F32" s="84"/>
      <c r="G32" s="84"/>
      <c r="H32" s="84"/>
      <c r="I32" s="299"/>
      <c r="N32" s="53"/>
      <c r="O32" s="53"/>
    </row>
    <row r="33" spans="1:15" ht="12.75" customHeight="1">
      <c r="A33" s="84"/>
      <c r="B33" s="84"/>
      <c r="C33" s="299"/>
      <c r="D33" s="84"/>
      <c r="E33" s="299"/>
      <c r="F33" s="84"/>
      <c r="G33" s="84"/>
      <c r="H33" s="299"/>
      <c r="I33" s="84"/>
      <c r="N33" s="53"/>
      <c r="O33" s="53"/>
    </row>
    <row r="34" spans="1:15" ht="12.75" customHeight="1">
      <c r="A34" s="84"/>
      <c r="B34" s="84"/>
      <c r="C34" s="299"/>
      <c r="D34" s="299"/>
      <c r="E34" s="299"/>
      <c r="F34" s="299"/>
      <c r="G34" s="84"/>
      <c r="H34" s="299"/>
      <c r="I34" s="84"/>
      <c r="N34" s="53"/>
      <c r="O34" s="53"/>
    </row>
    <row r="35" spans="1:15" ht="12.75" customHeight="1">
      <c r="A35" s="84"/>
      <c r="B35" s="84"/>
      <c r="C35" s="84"/>
      <c r="D35" s="84"/>
      <c r="E35" s="299"/>
      <c r="F35" s="299"/>
      <c r="G35" s="84"/>
      <c r="H35" s="84"/>
      <c r="I35" s="84"/>
      <c r="N35" s="53"/>
      <c r="O35" s="53"/>
    </row>
    <row r="36" spans="1:15" ht="12.75" customHeight="1">
      <c r="A36" s="84"/>
      <c r="B36" s="84"/>
      <c r="C36" s="84"/>
      <c r="D36" s="84"/>
      <c r="E36" s="84"/>
      <c r="F36" s="84"/>
      <c r="G36" s="84"/>
      <c r="H36" s="84"/>
      <c r="I36" s="84"/>
      <c r="N36" s="53"/>
      <c r="O36" s="53"/>
    </row>
    <row r="37" spans="1:15" ht="12.75" customHeight="1">
      <c r="A37" s="84"/>
      <c r="B37" s="84"/>
      <c r="C37" s="84"/>
      <c r="D37" s="84"/>
      <c r="E37" s="84"/>
      <c r="F37" s="84"/>
      <c r="G37" s="84"/>
      <c r="H37" s="84"/>
      <c r="I37" s="84"/>
      <c r="N37" s="53"/>
      <c r="O37" s="53"/>
    </row>
    <row r="38" spans="1:15" ht="12.75" customHeight="1">
      <c r="A38" s="84"/>
      <c r="B38" s="84"/>
      <c r="C38" s="84"/>
      <c r="D38" s="84"/>
      <c r="E38" s="84"/>
      <c r="F38" s="84"/>
      <c r="G38" s="84"/>
      <c r="H38" s="84"/>
      <c r="I38" s="84"/>
      <c r="N38" s="53"/>
      <c r="O38" s="53"/>
    </row>
    <row r="39" spans="1:15" ht="12.75" customHeight="1">
      <c r="A39" s="84"/>
      <c r="B39" s="84"/>
      <c r="C39" s="84"/>
      <c r="D39" s="84"/>
      <c r="E39" s="84"/>
      <c r="F39" s="84"/>
      <c r="G39" s="84"/>
      <c r="H39" s="84"/>
      <c r="I39" s="84"/>
      <c r="N39" s="53"/>
      <c r="O39" s="53"/>
    </row>
    <row r="40" spans="1:15" ht="12.75" customHeight="1">
      <c r="A40" s="84"/>
      <c r="B40" s="84"/>
      <c r="C40" s="84"/>
      <c r="D40" s="84"/>
      <c r="E40" s="84"/>
      <c r="F40" s="84"/>
      <c r="G40" s="84"/>
      <c r="H40" s="84"/>
      <c r="I40" s="84"/>
      <c r="N40" s="53"/>
      <c r="O40" s="53"/>
    </row>
    <row r="41" spans="1:15" ht="12.75" customHeight="1">
      <c r="A41" s="84"/>
      <c r="B41" s="84"/>
      <c r="C41" s="84"/>
      <c r="D41" s="84"/>
      <c r="E41" s="84"/>
      <c r="F41" s="84"/>
      <c r="G41" s="84"/>
      <c r="H41" s="84"/>
      <c r="I41" s="84"/>
      <c r="N41" s="53"/>
      <c r="O41" s="53"/>
    </row>
    <row r="42" spans="1:15" ht="12.75" customHeight="1">
      <c r="A42" s="84"/>
      <c r="B42" s="84"/>
      <c r="C42" s="84"/>
      <c r="D42" s="84"/>
      <c r="E42" s="84"/>
      <c r="F42" s="84"/>
      <c r="G42" s="84"/>
      <c r="H42" s="84"/>
      <c r="I42" s="84"/>
      <c r="N42" s="53"/>
      <c r="O42" s="53"/>
    </row>
    <row r="43" spans="1:15" ht="12.75" customHeight="1">
      <c r="A43" s="84"/>
      <c r="B43" s="84"/>
      <c r="C43" s="84"/>
      <c r="D43" s="84"/>
      <c r="E43" s="84"/>
      <c r="F43" s="84"/>
      <c r="G43" s="84"/>
      <c r="H43" s="84"/>
      <c r="I43" s="84"/>
      <c r="N43" s="53"/>
      <c r="O43" s="53"/>
    </row>
    <row r="44" spans="1:15" ht="12.75" customHeight="1"/>
  </sheetData>
  <mergeCells count="23">
    <mergeCell ref="A31:I31"/>
    <mergeCell ref="E9:E21"/>
    <mergeCell ref="C9:C21"/>
    <mergeCell ref="H9:H21"/>
    <mergeCell ref="F11:F21"/>
    <mergeCell ref="A5:B22"/>
    <mergeCell ref="A30:H30"/>
    <mergeCell ref="K1:L1"/>
    <mergeCell ref="I5:M8"/>
    <mergeCell ref="A1:D1"/>
    <mergeCell ref="A2:D2"/>
    <mergeCell ref="A4:G4"/>
    <mergeCell ref="K2:L2"/>
    <mergeCell ref="A3:G3"/>
    <mergeCell ref="C5:H8"/>
    <mergeCell ref="M9:M21"/>
    <mergeCell ref="I9:I21"/>
    <mergeCell ref="C22:M22"/>
    <mergeCell ref="D9:D21"/>
    <mergeCell ref="L9:L21"/>
    <mergeCell ref="J9:J21"/>
    <mergeCell ref="G11:G21"/>
    <mergeCell ref="K9:K21"/>
  </mergeCells>
  <phoneticPr fontId="0" type="noConversion"/>
  <hyperlinks>
    <hyperlink ref="K1" location="'Spis tablic     List of tables'!A1" display="Powrót do spisu tablic"/>
    <hyperlink ref="K2" location="'Spis tablic     List of tables'!A1" display="Return to list tables"/>
    <hyperlink ref="K1:L1" location="'Spis tablic     List of tables'!A25" display="Powrót do spisu tablic"/>
    <hyperlink ref="K2:L2" location="'Spis tablic     List of tables'!A28"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showGridLines="0" zoomScaleNormal="100" workbookViewId="0">
      <selection sqref="A1:E1"/>
    </sheetView>
  </sheetViews>
  <sheetFormatPr defaultRowHeight="13.8"/>
  <cols>
    <col min="1" max="1" width="8.59765625" customWidth="1"/>
    <col min="2" max="2" width="10.59765625" customWidth="1"/>
    <col min="3" max="4" width="12.69921875" customWidth="1"/>
    <col min="5" max="5" width="12.59765625" customWidth="1"/>
    <col min="6" max="10" width="12.69921875" customWidth="1"/>
  </cols>
  <sheetData>
    <row r="1" spans="1:10" ht="15.6">
      <c r="A1" s="2060" t="s">
        <v>566</v>
      </c>
      <c r="B1" s="2060"/>
      <c r="C1" s="2060"/>
      <c r="D1" s="2060"/>
      <c r="E1" s="2060"/>
      <c r="F1" s="477"/>
      <c r="G1" s="514"/>
      <c r="H1" s="1877" t="s">
        <v>31</v>
      </c>
      <c r="I1" s="1877"/>
    </row>
    <row r="2" spans="1:10" s="1306" customFormat="1" ht="15">
      <c r="A2" s="2124" t="s">
        <v>1085</v>
      </c>
      <c r="B2" s="2124"/>
      <c r="C2" s="2124"/>
      <c r="D2" s="2124"/>
      <c r="E2" s="2124"/>
      <c r="F2" s="2124"/>
      <c r="G2" s="2124"/>
      <c r="H2" s="1802" t="s">
        <v>283</v>
      </c>
      <c r="I2" s="1802"/>
    </row>
    <row r="3" spans="1:10" ht="13.95" customHeight="1">
      <c r="A3" s="1821" t="s">
        <v>1086</v>
      </c>
      <c r="B3" s="1885"/>
      <c r="C3" s="1885" t="s">
        <v>1087</v>
      </c>
      <c r="D3" s="1804" t="s">
        <v>1088</v>
      </c>
      <c r="E3" s="1808"/>
      <c r="F3" s="1811"/>
      <c r="G3" s="1880" t="s">
        <v>1092</v>
      </c>
      <c r="H3" s="2115" t="s">
        <v>1093</v>
      </c>
      <c r="I3" s="1821"/>
      <c r="J3" s="1821"/>
    </row>
    <row r="4" spans="1:10">
      <c r="A4" s="1809"/>
      <c r="B4" s="1886"/>
      <c r="C4" s="1886"/>
      <c r="D4" s="1805"/>
      <c r="E4" s="1809"/>
      <c r="F4" s="1812"/>
      <c r="G4" s="1817"/>
      <c r="H4" s="1805"/>
      <c r="I4" s="1809"/>
      <c r="J4" s="1809"/>
    </row>
    <row r="5" spans="1:10">
      <c r="A5" s="1809"/>
      <c r="B5" s="1886"/>
      <c r="C5" s="1886"/>
      <c r="D5" s="1805"/>
      <c r="E5" s="1809"/>
      <c r="F5" s="1812"/>
      <c r="G5" s="1817"/>
      <c r="H5" s="1805"/>
      <c r="I5" s="1809"/>
      <c r="J5" s="1809"/>
    </row>
    <row r="6" spans="1:10">
      <c r="A6" s="1809"/>
      <c r="B6" s="1886"/>
      <c r="C6" s="1886"/>
      <c r="D6" s="1805"/>
      <c r="E6" s="1809"/>
      <c r="F6" s="1812"/>
      <c r="G6" s="1817"/>
      <c r="H6" s="1813"/>
      <c r="I6" s="1814"/>
      <c r="J6" s="1814"/>
    </row>
    <row r="7" spans="1:10">
      <c r="A7" s="1809"/>
      <c r="B7" s="1886"/>
      <c r="C7" s="1886"/>
      <c r="D7" s="1805"/>
      <c r="E7" s="1809"/>
      <c r="F7" s="1812"/>
      <c r="G7" s="1817"/>
      <c r="H7" s="1880" t="s">
        <v>1094</v>
      </c>
      <c r="I7" s="1880" t="s">
        <v>1095</v>
      </c>
      <c r="J7" s="2115" t="s">
        <v>1096</v>
      </c>
    </row>
    <row r="8" spans="1:10">
      <c r="A8" s="1809"/>
      <c r="B8" s="1886"/>
      <c r="C8" s="1886"/>
      <c r="D8" s="1805"/>
      <c r="E8" s="1809"/>
      <c r="F8" s="1812"/>
      <c r="G8" s="1817"/>
      <c r="H8" s="1817"/>
      <c r="I8" s="1817"/>
      <c r="J8" s="1805"/>
    </row>
    <row r="9" spans="1:10">
      <c r="A9" s="1809"/>
      <c r="B9" s="1886"/>
      <c r="C9" s="1886"/>
      <c r="D9" s="1805"/>
      <c r="E9" s="1809"/>
      <c r="F9" s="1812"/>
      <c r="G9" s="1817"/>
      <c r="H9" s="1817"/>
      <c r="I9" s="1817"/>
      <c r="J9" s="1805"/>
    </row>
    <row r="10" spans="1:10">
      <c r="A10" s="1809"/>
      <c r="B10" s="1886"/>
      <c r="C10" s="1886"/>
      <c r="D10" s="1813"/>
      <c r="E10" s="1814"/>
      <c r="F10" s="1815"/>
      <c r="G10" s="1817"/>
      <c r="H10" s="1817"/>
      <c r="I10" s="1817"/>
      <c r="J10" s="1805"/>
    </row>
    <row r="11" spans="1:10">
      <c r="A11" s="1809"/>
      <c r="B11" s="1886"/>
      <c r="C11" s="1886"/>
      <c r="D11" s="1880" t="s">
        <v>1089</v>
      </c>
      <c r="E11" s="1880" t="s">
        <v>1090</v>
      </c>
      <c r="F11" s="1880" t="s">
        <v>1091</v>
      </c>
      <c r="G11" s="1817"/>
      <c r="H11" s="1817"/>
      <c r="I11" s="1817"/>
      <c r="J11" s="1805"/>
    </row>
    <row r="12" spans="1:10">
      <c r="A12" s="1809"/>
      <c r="B12" s="1886"/>
      <c r="C12" s="1886"/>
      <c r="D12" s="1817"/>
      <c r="E12" s="1817"/>
      <c r="F12" s="1817"/>
      <c r="G12" s="1817"/>
      <c r="H12" s="1817"/>
      <c r="I12" s="1817"/>
      <c r="J12" s="1805"/>
    </row>
    <row r="13" spans="1:10">
      <c r="A13" s="1809"/>
      <c r="B13" s="1886"/>
      <c r="C13" s="1886"/>
      <c r="D13" s="1817"/>
      <c r="E13" s="1817"/>
      <c r="F13" s="1817"/>
      <c r="G13" s="1817"/>
      <c r="H13" s="1817"/>
      <c r="I13" s="1817"/>
      <c r="J13" s="1805"/>
    </row>
    <row r="14" spans="1:10">
      <c r="A14" s="1809"/>
      <c r="B14" s="1886"/>
      <c r="C14" s="1886"/>
      <c r="D14" s="1817"/>
      <c r="E14" s="1817"/>
      <c r="F14" s="1817"/>
      <c r="G14" s="1817"/>
      <c r="H14" s="1817"/>
      <c r="I14" s="1817"/>
      <c r="J14" s="1805"/>
    </row>
    <row r="15" spans="1:10">
      <c r="A15" s="1809"/>
      <c r="B15" s="1886"/>
      <c r="C15" s="1886"/>
      <c r="D15" s="1817"/>
      <c r="E15" s="1817"/>
      <c r="F15" s="1817"/>
      <c r="G15" s="1817"/>
      <c r="H15" s="1817"/>
      <c r="I15" s="1817"/>
      <c r="J15" s="1805"/>
    </row>
    <row r="16" spans="1:10">
      <c r="A16" s="1809"/>
      <c r="B16" s="1886"/>
      <c r="C16" s="1886"/>
      <c r="D16" s="1817"/>
      <c r="E16" s="1817"/>
      <c r="F16" s="1817"/>
      <c r="G16" s="1817"/>
      <c r="H16" s="1817"/>
      <c r="I16" s="1817"/>
      <c r="J16" s="1805"/>
    </row>
    <row r="17" spans="1:10">
      <c r="A17" s="1809"/>
      <c r="B17" s="1886"/>
      <c r="C17" s="1886"/>
      <c r="D17" s="1817"/>
      <c r="E17" s="1817"/>
      <c r="F17" s="1817"/>
      <c r="G17" s="1817"/>
      <c r="H17" s="1817"/>
      <c r="I17" s="1817"/>
      <c r="J17" s="1805"/>
    </row>
    <row r="18" spans="1:10">
      <c r="A18" s="1809"/>
      <c r="B18" s="1886"/>
      <c r="C18" s="2122"/>
      <c r="D18" s="1818"/>
      <c r="E18" s="1818"/>
      <c r="F18" s="1818"/>
      <c r="G18" s="1818"/>
      <c r="H18" s="1818"/>
      <c r="I18" s="1818"/>
      <c r="J18" s="1806"/>
    </row>
    <row r="19" spans="1:10">
      <c r="A19" s="1814"/>
      <c r="B19" s="1887"/>
      <c r="C19" s="2123" t="s">
        <v>798</v>
      </c>
      <c r="D19" s="2117"/>
      <c r="E19" s="2117"/>
      <c r="F19" s="2117"/>
      <c r="G19" s="2117"/>
      <c r="H19" s="2117"/>
      <c r="I19" s="2117"/>
      <c r="J19" s="2117"/>
    </row>
    <row r="20" spans="1:10" s="560" customFormat="1" ht="30" customHeight="1">
      <c r="A20" s="742">
        <v>2017</v>
      </c>
      <c r="B20" s="754" t="s">
        <v>613</v>
      </c>
      <c r="C20" s="187">
        <v>4880.8</v>
      </c>
      <c r="D20" s="187">
        <v>6395.8</v>
      </c>
      <c r="E20" s="187">
        <v>7173.4</v>
      </c>
      <c r="F20" s="168">
        <v>777.6</v>
      </c>
      <c r="G20" s="187">
        <v>854.2</v>
      </c>
      <c r="H20" s="187">
        <v>5541.6</v>
      </c>
      <c r="I20" s="187">
        <v>6309.9</v>
      </c>
      <c r="J20" s="367">
        <v>768.3</v>
      </c>
    </row>
    <row r="21" spans="1:10" s="590" customFormat="1" ht="30" customHeight="1">
      <c r="A21" s="742"/>
      <c r="B21" s="754" t="s">
        <v>620</v>
      </c>
      <c r="C21" s="187">
        <v>7574.777</v>
      </c>
      <c r="D21" s="187">
        <v>8773.1389999999992</v>
      </c>
      <c r="E21" s="187">
        <v>10019.342000000001</v>
      </c>
      <c r="F21" s="168">
        <v>1246.203</v>
      </c>
      <c r="G21" s="187">
        <v>1491.115</v>
      </c>
      <c r="H21" s="187">
        <v>7282.0240000000003</v>
      </c>
      <c r="I21" s="187">
        <v>8759.1540000000005</v>
      </c>
      <c r="J21" s="367">
        <v>1477.13</v>
      </c>
    </row>
    <row r="22" spans="1:10" s="635" customFormat="1" ht="30" customHeight="1">
      <c r="A22" s="742"/>
      <c r="B22" s="754" t="s">
        <v>53</v>
      </c>
      <c r="C22" s="187">
        <v>10103.671</v>
      </c>
      <c r="D22" s="187">
        <v>11200.962</v>
      </c>
      <c r="E22" s="187">
        <v>12583.934999999999</v>
      </c>
      <c r="F22" s="168">
        <v>1382.973</v>
      </c>
      <c r="G22" s="187">
        <v>1870.8330000000001</v>
      </c>
      <c r="H22" s="187">
        <v>9330.1290000000008</v>
      </c>
      <c r="I22" s="187">
        <v>10964.184999999999</v>
      </c>
      <c r="J22" s="367">
        <v>1634.056</v>
      </c>
    </row>
    <row r="23" spans="1:10" s="635" customFormat="1" ht="30" customHeight="1">
      <c r="A23" s="742"/>
      <c r="B23" s="754"/>
      <c r="C23" s="187"/>
      <c r="D23" s="187"/>
      <c r="E23" s="187"/>
      <c r="F23" s="168"/>
      <c r="G23" s="187"/>
      <c r="H23" s="187"/>
      <c r="I23" s="187"/>
      <c r="J23" s="367"/>
    </row>
    <row r="24" spans="1:10" s="635" customFormat="1" ht="30" customHeight="1">
      <c r="A24" s="742">
        <v>2018</v>
      </c>
      <c r="B24" s="754" t="s">
        <v>615</v>
      </c>
      <c r="C24" s="187">
        <v>2492.1</v>
      </c>
      <c r="D24" s="187">
        <v>2485.3000000000002</v>
      </c>
      <c r="E24" s="187">
        <v>3111.5</v>
      </c>
      <c r="F24" s="168">
        <v>626.20000000000005</v>
      </c>
      <c r="G24" s="187">
        <v>394.4</v>
      </c>
      <c r="H24" s="187">
        <v>2090.9</v>
      </c>
      <c r="I24" s="187">
        <v>2731.6</v>
      </c>
      <c r="J24" s="367">
        <v>640.70000000000005</v>
      </c>
    </row>
    <row r="25" spans="1:10" s="635" customFormat="1" ht="30" customHeight="1">
      <c r="A25" s="742"/>
      <c r="B25" s="1571" t="s">
        <v>613</v>
      </c>
      <c r="C25" s="1574">
        <v>5726.7920000000004</v>
      </c>
      <c r="D25" s="1580">
        <v>6074.0519999999997</v>
      </c>
      <c r="E25" s="1574">
        <v>6958.2809999999999</v>
      </c>
      <c r="F25" s="1589">
        <v>884.22900000000004</v>
      </c>
      <c r="G25" s="1574">
        <v>906.42399999999998</v>
      </c>
      <c r="H25" s="1574">
        <v>5167.6279999999997</v>
      </c>
      <c r="I25" s="1574">
        <v>6072.1580000000004</v>
      </c>
      <c r="J25" s="367">
        <v>904.53</v>
      </c>
    </row>
    <row r="26" spans="1:10" s="635" customFormat="1" ht="30" customHeight="1">
      <c r="A26" s="742"/>
      <c r="B26" s="1571" t="s">
        <v>620</v>
      </c>
      <c r="C26" s="1574">
        <v>8787.5229999999992</v>
      </c>
      <c r="D26" s="1580">
        <f>E26-F26</f>
        <v>9275.6720000000005</v>
      </c>
      <c r="E26" s="1574">
        <v>10421.457</v>
      </c>
      <c r="F26" s="1589">
        <v>1145.7850000000001</v>
      </c>
      <c r="G26" s="1574">
        <v>1349.124</v>
      </c>
      <c r="H26" s="1574">
        <f>I26-J26</f>
        <v>7926.5479999999998</v>
      </c>
      <c r="I26" s="1574">
        <v>9095.0429999999997</v>
      </c>
      <c r="J26" s="367">
        <v>1168.4949999999999</v>
      </c>
    </row>
    <row r="27" spans="1:10" ht="24.9" customHeight="1">
      <c r="A27" s="2121" t="s">
        <v>647</v>
      </c>
      <c r="B27" s="2121"/>
      <c r="C27" s="2121"/>
      <c r="D27" s="2121"/>
      <c r="E27" s="2121"/>
      <c r="F27" s="2121"/>
      <c r="G27" s="2121"/>
      <c r="H27" s="2121"/>
      <c r="I27" s="2121"/>
      <c r="J27" s="2121"/>
    </row>
    <row r="28" spans="1:10" s="1306" customFormat="1" ht="20.100000000000001" customHeight="1">
      <c r="A28" s="2120" t="s">
        <v>624</v>
      </c>
      <c r="B28" s="2120"/>
      <c r="C28" s="2120"/>
      <c r="D28" s="2120"/>
      <c r="E28" s="2120"/>
      <c r="F28" s="2120"/>
      <c r="G28" s="2120"/>
      <c r="H28" s="2120"/>
      <c r="I28" s="2120"/>
      <c r="J28" s="1482"/>
    </row>
    <row r="29" spans="1:10">
      <c r="F29" s="15"/>
      <c r="H29" s="15"/>
      <c r="I29" s="15"/>
    </row>
    <row r="30" spans="1:10">
      <c r="D30" s="15"/>
      <c r="E30" s="15"/>
      <c r="F30" s="15"/>
      <c r="G30" s="15"/>
      <c r="H30" s="15"/>
    </row>
    <row r="32" spans="1:10">
      <c r="F32" s="15"/>
    </row>
    <row r="33" spans="5:5">
      <c r="E33" s="15"/>
    </row>
  </sheetData>
  <mergeCells count="18">
    <mergeCell ref="A1:E1"/>
    <mergeCell ref="A3:B19"/>
    <mergeCell ref="C3:C18"/>
    <mergeCell ref="H1:I1"/>
    <mergeCell ref="H2:I2"/>
    <mergeCell ref="G3:G18"/>
    <mergeCell ref="H3:J6"/>
    <mergeCell ref="H7:H18"/>
    <mergeCell ref="I7:I18"/>
    <mergeCell ref="J7:J18"/>
    <mergeCell ref="D3:F10"/>
    <mergeCell ref="C19:J19"/>
    <mergeCell ref="A2:G2"/>
    <mergeCell ref="A27:J27"/>
    <mergeCell ref="A28:I28"/>
    <mergeCell ref="D11:D18"/>
    <mergeCell ref="E11:E18"/>
    <mergeCell ref="F11:F18"/>
  </mergeCells>
  <phoneticPr fontId="0" type="noConversion"/>
  <hyperlinks>
    <hyperlink ref="H1" location="'Spis tablic     List of tables'!A1" display="Powrót do spisu tablic"/>
    <hyperlink ref="H2" location="'Spis tablic     List of tables'!A1" display="Return to list tables"/>
    <hyperlink ref="H1:I1" location="'Spis tablic     List of tables'!A26" display="Powrót do spisu tablic"/>
    <hyperlink ref="H2:I2" location="'Spis tablic     List of tables'!A29"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showGridLines="0" zoomScaleNormal="100" workbookViewId="0">
      <selection sqref="A1:J1"/>
    </sheetView>
  </sheetViews>
  <sheetFormatPr defaultColWidth="9" defaultRowHeight="13.2"/>
  <cols>
    <col min="1" max="1" width="6.59765625" style="16" customWidth="1"/>
    <col min="2" max="2" width="10.69921875" style="16" customWidth="1"/>
    <col min="3" max="13" width="10.19921875" style="16" customWidth="1"/>
    <col min="14" max="14" width="9" style="16"/>
    <col min="15" max="15" width="2.3984375" style="16" customWidth="1"/>
    <col min="16" max="16" width="9" style="16"/>
    <col min="17" max="17" width="2.3984375" style="16" customWidth="1"/>
    <col min="18" max="18" width="9" style="16"/>
    <col min="19" max="19" width="2.3984375" style="16" customWidth="1"/>
    <col min="20" max="20" width="9" style="16"/>
    <col min="21" max="21" width="2.3984375" style="16" customWidth="1"/>
    <col min="22" max="22" width="9" style="16"/>
    <col min="23" max="23" width="2.3984375" style="16" customWidth="1"/>
    <col min="24" max="24" width="9" style="16"/>
    <col min="25" max="25" width="2.3984375" style="16" customWidth="1"/>
    <col min="26" max="26" width="9" style="16"/>
    <col min="27" max="27" width="2.3984375" style="16" customWidth="1"/>
    <col min="28" max="28" width="9" style="16"/>
    <col min="29" max="29" width="2.3984375" style="16" customWidth="1"/>
    <col min="30" max="30" width="9" style="16"/>
    <col min="31" max="31" width="2.3984375" style="16" customWidth="1"/>
    <col min="32" max="16384" width="9" style="16"/>
  </cols>
  <sheetData>
    <row r="1" spans="1:13" s="21" customFormat="1" ht="12.75" customHeight="1">
      <c r="A1" s="2130" t="s">
        <v>486</v>
      </c>
      <c r="B1" s="2130"/>
      <c r="C1" s="2130"/>
      <c r="D1" s="2130"/>
      <c r="E1" s="2130"/>
      <c r="F1" s="2130"/>
      <c r="G1" s="2130"/>
      <c r="H1" s="2130"/>
      <c r="I1" s="2130"/>
      <c r="J1" s="2130"/>
      <c r="L1" s="1877" t="s">
        <v>31</v>
      </c>
      <c r="M1" s="1877"/>
    </row>
    <row r="2" spans="1:13" s="21" customFormat="1" ht="12.75" customHeight="1">
      <c r="A2" s="2131" t="s">
        <v>487</v>
      </c>
      <c r="B2" s="2131"/>
      <c r="C2" s="2131"/>
      <c r="D2" s="2131"/>
      <c r="E2" s="2131"/>
      <c r="F2" s="2131"/>
      <c r="G2" s="2131"/>
      <c r="H2" s="2131"/>
      <c r="I2" s="2131"/>
      <c r="J2" s="2131"/>
      <c r="L2" s="1802" t="s">
        <v>283</v>
      </c>
      <c r="M2" s="1802"/>
    </row>
    <row r="3" spans="1:13" s="1321" customFormat="1" ht="12.75" customHeight="1">
      <c r="A3" s="2133" t="s">
        <v>1097</v>
      </c>
      <c r="B3" s="2133"/>
      <c r="C3" s="2133"/>
      <c r="D3" s="2133"/>
      <c r="E3" s="2133"/>
      <c r="F3" s="2133"/>
      <c r="G3" s="2133"/>
      <c r="H3" s="2133"/>
      <c r="I3" s="2133"/>
    </row>
    <row r="4" spans="1:13" s="1321" customFormat="1" ht="12.75" customHeight="1">
      <c r="A4" s="2134" t="s">
        <v>1098</v>
      </c>
      <c r="B4" s="2134"/>
      <c r="C4" s="2134"/>
      <c r="D4" s="2134"/>
      <c r="E4" s="2134"/>
      <c r="F4" s="2134"/>
      <c r="G4" s="2134"/>
      <c r="H4" s="2134"/>
      <c r="I4" s="2134"/>
    </row>
    <row r="5" spans="1:13" s="27" customFormat="1" ht="12.75" customHeight="1">
      <c r="A5" s="1903" t="s">
        <v>1099</v>
      </c>
      <c r="B5" s="1904"/>
      <c r="C5" s="1916" t="s">
        <v>1100</v>
      </c>
      <c r="D5" s="41"/>
      <c r="E5" s="41"/>
      <c r="F5" s="41"/>
      <c r="G5" s="41"/>
      <c r="H5" s="41"/>
      <c r="I5" s="41"/>
      <c r="J5" s="41"/>
      <c r="K5" s="41"/>
      <c r="L5" s="41"/>
      <c r="M5" s="41"/>
    </row>
    <row r="6" spans="1:13" s="27" customFormat="1" ht="12" customHeight="1">
      <c r="A6" s="1905"/>
      <c r="B6" s="1906"/>
      <c r="C6" s="1927"/>
      <c r="D6" s="1973" t="s">
        <v>1101</v>
      </c>
      <c r="E6" s="1973" t="s">
        <v>1102</v>
      </c>
      <c r="F6" s="1973" t="s">
        <v>1103</v>
      </c>
      <c r="G6" s="1973" t="s">
        <v>1104</v>
      </c>
      <c r="H6" s="1904" t="s">
        <v>1105</v>
      </c>
      <c r="I6" s="1973" t="s">
        <v>1106</v>
      </c>
      <c r="J6" s="1973" t="s">
        <v>1107</v>
      </c>
      <c r="K6" s="1973" t="s">
        <v>1108</v>
      </c>
      <c r="L6" s="1973" t="s">
        <v>1109</v>
      </c>
      <c r="M6" s="1916" t="s">
        <v>1110</v>
      </c>
    </row>
    <row r="7" spans="1:13" s="27" customFormat="1" ht="18" customHeight="1">
      <c r="A7" s="1905"/>
      <c r="B7" s="1906"/>
      <c r="C7" s="1927"/>
      <c r="D7" s="1909"/>
      <c r="E7" s="1909"/>
      <c r="F7" s="1968"/>
      <c r="G7" s="1968"/>
      <c r="H7" s="1906"/>
      <c r="I7" s="1909"/>
      <c r="J7" s="1909"/>
      <c r="K7" s="1909"/>
      <c r="L7" s="1909"/>
      <c r="M7" s="1927"/>
    </row>
    <row r="8" spans="1:13" s="27" customFormat="1" ht="130.19999999999999" customHeight="1">
      <c r="A8" s="1907"/>
      <c r="B8" s="1908"/>
      <c r="C8" s="2132"/>
      <c r="D8" s="1910"/>
      <c r="E8" s="1910"/>
      <c r="F8" s="1969"/>
      <c r="G8" s="1969"/>
      <c r="H8" s="1908"/>
      <c r="I8" s="1910"/>
      <c r="J8" s="1910"/>
      <c r="K8" s="1910"/>
      <c r="L8" s="1910"/>
      <c r="M8" s="2132"/>
    </row>
    <row r="9" spans="1:13" s="27" customFormat="1" ht="13.2" customHeight="1">
      <c r="A9" s="2127" t="s">
        <v>49</v>
      </c>
      <c r="B9" s="2127"/>
      <c r="C9" s="2127"/>
      <c r="D9" s="2127"/>
      <c r="E9" s="2127"/>
      <c r="F9" s="2127"/>
      <c r="G9" s="2127"/>
      <c r="H9" s="2127"/>
      <c r="I9" s="2127"/>
      <c r="J9" s="2127"/>
      <c r="K9" s="2127"/>
      <c r="L9" s="2127"/>
      <c r="M9" s="2127"/>
    </row>
    <row r="10" spans="1:13" s="1357" customFormat="1" ht="13.2" customHeight="1">
      <c r="A10" s="2129" t="s">
        <v>14</v>
      </c>
      <c r="B10" s="2129"/>
      <c r="C10" s="2129"/>
      <c r="D10" s="2129"/>
      <c r="E10" s="2129"/>
      <c r="F10" s="2129"/>
      <c r="G10" s="2129"/>
      <c r="H10" s="2129"/>
      <c r="I10" s="2129"/>
      <c r="J10" s="2129"/>
      <c r="K10" s="2129"/>
      <c r="L10" s="2129"/>
      <c r="M10" s="2129"/>
    </row>
    <row r="11" spans="1:13" s="139" customFormat="1" ht="15" customHeight="1">
      <c r="A11" s="1568">
        <v>2017</v>
      </c>
      <c r="B11" s="138" t="s">
        <v>620</v>
      </c>
      <c r="C11" s="142">
        <v>145155.15299999999</v>
      </c>
      <c r="D11" s="163">
        <v>470.98399999999998</v>
      </c>
      <c r="E11" s="142">
        <v>53941.620999999999</v>
      </c>
      <c r="F11" s="142">
        <v>13053.289000000001</v>
      </c>
      <c r="G11" s="142">
        <v>1901.26</v>
      </c>
      <c r="H11" s="142">
        <v>4702.6559999999999</v>
      </c>
      <c r="I11" s="142">
        <v>56381.093000000001</v>
      </c>
      <c r="J11" s="142">
        <v>3093.4369999999999</v>
      </c>
      <c r="K11" s="142">
        <v>808.15</v>
      </c>
      <c r="L11" s="142">
        <v>3744.7460000000001</v>
      </c>
      <c r="M11" s="292">
        <v>504.10700000000003</v>
      </c>
    </row>
    <row r="12" spans="1:13" s="139" customFormat="1" ht="15" customHeight="1">
      <c r="A12" s="347"/>
      <c r="B12" s="138" t="s">
        <v>53</v>
      </c>
      <c r="C12" s="142">
        <v>197192.63699999999</v>
      </c>
      <c r="D12" s="163">
        <v>633.17999999999995</v>
      </c>
      <c r="E12" s="142">
        <v>72588.451000000001</v>
      </c>
      <c r="F12" s="142">
        <v>17806.224999999999</v>
      </c>
      <c r="G12" s="142">
        <v>2573.2240000000002</v>
      </c>
      <c r="H12" s="142">
        <v>7007.2950000000001</v>
      </c>
      <c r="I12" s="142">
        <v>76253.683000000005</v>
      </c>
      <c r="J12" s="142">
        <v>4241.2839999999997</v>
      </c>
      <c r="K12" s="142">
        <v>1079.925</v>
      </c>
      <c r="L12" s="142">
        <v>5291.4870000000001</v>
      </c>
      <c r="M12" s="292">
        <v>673.71</v>
      </c>
    </row>
    <row r="13" spans="1:13" s="139" customFormat="1" ht="15" customHeight="1">
      <c r="A13" s="347">
        <v>2018</v>
      </c>
      <c r="B13" s="138" t="s">
        <v>615</v>
      </c>
      <c r="C13" s="142">
        <v>47833.7</v>
      </c>
      <c r="D13" s="163">
        <v>117.6</v>
      </c>
      <c r="E13" s="142">
        <v>17820.900000000001</v>
      </c>
      <c r="F13" s="142">
        <v>4145.1000000000004</v>
      </c>
      <c r="G13" s="142">
        <v>685.3</v>
      </c>
      <c r="H13" s="142">
        <v>1531</v>
      </c>
      <c r="I13" s="142">
        <v>18403.099999999999</v>
      </c>
      <c r="J13" s="142">
        <v>1064.2</v>
      </c>
      <c r="K13" s="142">
        <v>249.1</v>
      </c>
      <c r="L13" s="142">
        <v>1267.8</v>
      </c>
      <c r="M13" s="292">
        <v>181.9</v>
      </c>
    </row>
    <row r="14" spans="1:13" s="139" customFormat="1" ht="15" customHeight="1">
      <c r="A14" s="347"/>
      <c r="B14" s="138" t="s">
        <v>613</v>
      </c>
      <c r="C14" s="142">
        <v>101090.762</v>
      </c>
      <c r="D14" s="163">
        <v>285.49799999999999</v>
      </c>
      <c r="E14" s="142">
        <v>38147.627</v>
      </c>
      <c r="F14" s="142">
        <v>7717.5280000000002</v>
      </c>
      <c r="G14" s="142">
        <v>1420.4</v>
      </c>
      <c r="H14" s="142">
        <v>3812.614</v>
      </c>
      <c r="I14" s="142">
        <v>39052.883000000002</v>
      </c>
      <c r="J14" s="142">
        <v>2271.7420000000002</v>
      </c>
      <c r="K14" s="142">
        <v>560.84699999999998</v>
      </c>
      <c r="L14" s="142">
        <v>2670.6790000000001</v>
      </c>
      <c r="M14" s="292">
        <v>361.11</v>
      </c>
    </row>
    <row r="15" spans="1:13" s="139" customFormat="1" ht="15" customHeight="1">
      <c r="A15" s="1568"/>
      <c r="B15" s="1625" t="s">
        <v>620</v>
      </c>
      <c r="C15" s="1588">
        <v>154480.93299999999</v>
      </c>
      <c r="D15" s="1626">
        <v>465.50799999999998</v>
      </c>
      <c r="E15" s="1588">
        <v>58309.214999999997</v>
      </c>
      <c r="F15" s="1588">
        <v>11378.13</v>
      </c>
      <c r="G15" s="1588">
        <v>2180.201</v>
      </c>
      <c r="H15" s="1588">
        <v>6194.4009999999998</v>
      </c>
      <c r="I15" s="1588">
        <v>59418.245999999999</v>
      </c>
      <c r="J15" s="1588">
        <v>3513.8009999999999</v>
      </c>
      <c r="K15" s="1588">
        <v>906.15899999999999</v>
      </c>
      <c r="L15" s="1588">
        <v>4169.8779999999997</v>
      </c>
      <c r="M15" s="292">
        <v>521.75599999999997</v>
      </c>
    </row>
    <row r="16" spans="1:13" s="27" customFormat="1" ht="13.2" customHeight="1">
      <c r="A16" s="2125" t="s">
        <v>518</v>
      </c>
      <c r="B16" s="2125"/>
      <c r="C16" s="2125"/>
      <c r="D16" s="2125"/>
      <c r="E16" s="2125"/>
      <c r="F16" s="2125"/>
      <c r="G16" s="2125"/>
      <c r="H16" s="2125"/>
      <c r="I16" s="2125"/>
      <c r="J16" s="2125"/>
      <c r="K16" s="2125"/>
      <c r="L16" s="2125"/>
      <c r="M16" s="2125"/>
    </row>
    <row r="17" spans="1:16" s="1357" customFormat="1" ht="13.2" customHeight="1">
      <c r="A17" s="2129" t="s">
        <v>462</v>
      </c>
      <c r="B17" s="2129"/>
      <c r="C17" s="2129"/>
      <c r="D17" s="2129"/>
      <c r="E17" s="2129"/>
      <c r="F17" s="2129"/>
      <c r="G17" s="2129"/>
      <c r="H17" s="2129"/>
      <c r="I17" s="2129"/>
      <c r="J17" s="2129"/>
      <c r="K17" s="2129"/>
      <c r="L17" s="2129"/>
      <c r="M17" s="2129"/>
    </row>
    <row r="18" spans="1:16" s="27" customFormat="1" ht="15" customHeight="1">
      <c r="A18" s="1568">
        <v>2017</v>
      </c>
      <c r="B18" s="138" t="s">
        <v>620</v>
      </c>
      <c r="C18" s="142">
        <v>137580.37599999999</v>
      </c>
      <c r="D18" s="142">
        <v>418.96300000000002</v>
      </c>
      <c r="E18" s="142">
        <v>50258.735000000001</v>
      </c>
      <c r="F18" s="142">
        <v>11724.692999999999</v>
      </c>
      <c r="G18" s="142">
        <v>1764.076</v>
      </c>
      <c r="H18" s="142">
        <v>4482.2539999999999</v>
      </c>
      <c r="I18" s="142">
        <v>54921.434000000001</v>
      </c>
      <c r="J18" s="142">
        <v>2954.5459999999998</v>
      </c>
      <c r="K18" s="142">
        <v>718.14200000000005</v>
      </c>
      <c r="L18" s="142">
        <v>3585.5569999999998</v>
      </c>
      <c r="M18" s="292">
        <v>490.88900000000001</v>
      </c>
    </row>
    <row r="19" spans="1:16" s="27" customFormat="1" ht="15" customHeight="1">
      <c r="A19" s="347"/>
      <c r="B19" s="138" t="s">
        <v>53</v>
      </c>
      <c r="C19" s="142">
        <v>187088.96599999999</v>
      </c>
      <c r="D19" s="142">
        <v>569.45299999999997</v>
      </c>
      <c r="E19" s="142">
        <v>67860.972999999998</v>
      </c>
      <c r="F19" s="142">
        <v>16166.960999999999</v>
      </c>
      <c r="G19" s="142">
        <v>2428.8310000000001</v>
      </c>
      <c r="H19" s="142">
        <v>6651.2669999999998</v>
      </c>
      <c r="I19" s="142">
        <v>74064.328999999998</v>
      </c>
      <c r="J19" s="142">
        <v>4103.17</v>
      </c>
      <c r="K19" s="142">
        <v>985.25900000000001</v>
      </c>
      <c r="L19" s="142">
        <v>4949.2380000000003</v>
      </c>
      <c r="M19" s="292">
        <v>665.12199999999996</v>
      </c>
    </row>
    <row r="20" spans="1:16" s="27" customFormat="1" ht="15" customHeight="1">
      <c r="A20" s="347">
        <v>2018</v>
      </c>
      <c r="B20" s="138" t="s">
        <v>615</v>
      </c>
      <c r="C20" s="142">
        <v>45341.599999999999</v>
      </c>
      <c r="D20" s="142">
        <v>117.5</v>
      </c>
      <c r="E20" s="142">
        <v>16601.8</v>
      </c>
      <c r="F20" s="142">
        <v>3587.3</v>
      </c>
      <c r="G20" s="142">
        <v>652.29999999999995</v>
      </c>
      <c r="H20" s="142">
        <v>1485.7</v>
      </c>
      <c r="I20" s="142">
        <v>17897</v>
      </c>
      <c r="J20" s="142">
        <v>1006.8</v>
      </c>
      <c r="K20" s="142">
        <v>239.1</v>
      </c>
      <c r="L20" s="142">
        <v>1234.5</v>
      </c>
      <c r="M20" s="292">
        <v>183.3</v>
      </c>
    </row>
    <row r="21" spans="1:16" s="27" customFormat="1" ht="15" customHeight="1">
      <c r="A21" s="347"/>
      <c r="B21" s="138" t="s">
        <v>613</v>
      </c>
      <c r="C21" s="142">
        <v>95363.97</v>
      </c>
      <c r="D21" s="142">
        <v>255.11799999999999</v>
      </c>
      <c r="E21" s="142">
        <v>35340.120999999999</v>
      </c>
      <c r="F21" s="142">
        <v>6699.6279999999997</v>
      </c>
      <c r="G21" s="142">
        <v>1343.732</v>
      </c>
      <c r="H21" s="142">
        <v>3631.4380000000001</v>
      </c>
      <c r="I21" s="142">
        <v>37880.525000000001</v>
      </c>
      <c r="J21" s="142">
        <v>2133.6329999999998</v>
      </c>
      <c r="K21" s="142">
        <v>511.10700000000003</v>
      </c>
      <c r="L21" s="142">
        <v>2483.9679999999998</v>
      </c>
      <c r="M21" s="292">
        <v>355.42</v>
      </c>
    </row>
    <row r="22" spans="1:16" s="27" customFormat="1" ht="15" customHeight="1">
      <c r="A22" s="1568"/>
      <c r="B22" s="1625" t="s">
        <v>620</v>
      </c>
      <c r="C22" s="1588">
        <v>145693.41</v>
      </c>
      <c r="D22" s="1588">
        <v>395.53199999999998</v>
      </c>
      <c r="E22" s="1588">
        <v>54265.241000000002</v>
      </c>
      <c r="F22" s="1588">
        <v>10043.066999999999</v>
      </c>
      <c r="G22" s="1588">
        <v>2058.0250000000001</v>
      </c>
      <c r="H22" s="1588">
        <v>5891.2870000000003</v>
      </c>
      <c r="I22" s="1588">
        <v>57368.226000000002</v>
      </c>
      <c r="J22" s="1588">
        <v>3298.7689999999998</v>
      </c>
      <c r="K22" s="1588">
        <v>830.548</v>
      </c>
      <c r="L22" s="1588">
        <v>3815.6350000000002</v>
      </c>
      <c r="M22" s="292">
        <v>503.84</v>
      </c>
    </row>
    <row r="23" spans="1:16" s="27" customFormat="1" ht="13.2" customHeight="1">
      <c r="A23" s="2125" t="s">
        <v>48</v>
      </c>
      <c r="B23" s="2125"/>
      <c r="C23" s="2125"/>
      <c r="D23" s="2125"/>
      <c r="E23" s="2125"/>
      <c r="F23" s="2125"/>
      <c r="G23" s="2125"/>
      <c r="H23" s="2125"/>
      <c r="I23" s="2125"/>
      <c r="J23" s="2125"/>
      <c r="K23" s="2125"/>
      <c r="L23" s="2125"/>
      <c r="M23" s="2125"/>
    </row>
    <row r="24" spans="1:16" s="1357" customFormat="1" ht="13.2" customHeight="1">
      <c r="A24" s="2128" t="s">
        <v>1111</v>
      </c>
      <c r="B24" s="2128"/>
      <c r="C24" s="2128"/>
      <c r="D24" s="2128"/>
      <c r="E24" s="2128"/>
      <c r="F24" s="2128"/>
      <c r="G24" s="2128"/>
      <c r="H24" s="2128"/>
      <c r="I24" s="2128"/>
      <c r="J24" s="2128"/>
      <c r="K24" s="2128"/>
      <c r="L24" s="2128"/>
      <c r="M24" s="2128"/>
    </row>
    <row r="25" spans="1:16" s="139" customFormat="1" ht="15" customHeight="1">
      <c r="A25" s="1568">
        <v>2017</v>
      </c>
      <c r="B25" s="138" t="s">
        <v>620</v>
      </c>
      <c r="C25" s="142">
        <v>7574.777</v>
      </c>
      <c r="D25" s="160">
        <v>52.021000000000001</v>
      </c>
      <c r="E25" s="142">
        <v>3682.886</v>
      </c>
      <c r="F25" s="142">
        <v>1328.596</v>
      </c>
      <c r="G25" s="142">
        <v>137.184</v>
      </c>
      <c r="H25" s="142">
        <v>220.40199999999999</v>
      </c>
      <c r="I25" s="142">
        <v>1459.6590000000001</v>
      </c>
      <c r="J25" s="142">
        <v>138.89099999999999</v>
      </c>
      <c r="K25" s="142">
        <v>90.007999999999996</v>
      </c>
      <c r="L25" s="142">
        <v>159.18899999999999</v>
      </c>
      <c r="M25" s="143">
        <v>13.218</v>
      </c>
    </row>
    <row r="26" spans="1:16" s="139" customFormat="1" ht="15" customHeight="1">
      <c r="A26" s="347"/>
      <c r="B26" s="138" t="s">
        <v>53</v>
      </c>
      <c r="C26" s="142">
        <v>10103.671</v>
      </c>
      <c r="D26" s="160">
        <v>63.726999999999997</v>
      </c>
      <c r="E26" s="142">
        <v>4727.4780000000001</v>
      </c>
      <c r="F26" s="142">
        <v>1639.2639999999999</v>
      </c>
      <c r="G26" s="142">
        <v>144.393</v>
      </c>
      <c r="H26" s="142">
        <v>356.02800000000002</v>
      </c>
      <c r="I26" s="142">
        <v>2189.3539999999998</v>
      </c>
      <c r="J26" s="142">
        <v>138.114</v>
      </c>
      <c r="K26" s="142">
        <v>94.665999999999997</v>
      </c>
      <c r="L26" s="142">
        <v>342.24900000000002</v>
      </c>
      <c r="M26" s="292">
        <v>8.5879999999999992</v>
      </c>
      <c r="N26" s="585"/>
      <c r="O26" s="585"/>
      <c r="P26" s="585"/>
    </row>
    <row r="27" spans="1:16" s="139" customFormat="1" ht="15" customHeight="1">
      <c r="A27" s="347">
        <v>2018</v>
      </c>
      <c r="B27" s="138" t="s">
        <v>615</v>
      </c>
      <c r="C27" s="142">
        <v>2492.1</v>
      </c>
      <c r="D27" s="160">
        <v>0.1</v>
      </c>
      <c r="E27" s="142">
        <v>1219.0999999999999</v>
      </c>
      <c r="F27" s="142">
        <v>557.79999999999995</v>
      </c>
      <c r="G27" s="142">
        <v>33</v>
      </c>
      <c r="H27" s="142">
        <v>45.3</v>
      </c>
      <c r="I27" s="142">
        <v>506.1</v>
      </c>
      <c r="J27" s="142">
        <v>57.3</v>
      </c>
      <c r="K27" s="142">
        <v>10</v>
      </c>
      <c r="L27" s="142">
        <v>33.299999999999997</v>
      </c>
      <c r="M27" s="143">
        <v>-1.5</v>
      </c>
      <c r="N27" s="585"/>
      <c r="O27" s="585"/>
      <c r="P27" s="585"/>
    </row>
    <row r="28" spans="1:16" s="139" customFormat="1" ht="15" customHeight="1">
      <c r="A28" s="347"/>
      <c r="B28" s="138" t="s">
        <v>613</v>
      </c>
      <c r="C28" s="142">
        <v>5726.7920000000004</v>
      </c>
      <c r="D28" s="160">
        <v>30.38</v>
      </c>
      <c r="E28" s="142">
        <v>2807.5059999999999</v>
      </c>
      <c r="F28" s="142">
        <v>1017.9</v>
      </c>
      <c r="G28" s="142">
        <v>76.668000000000006</v>
      </c>
      <c r="H28" s="142">
        <v>181.17599999999999</v>
      </c>
      <c r="I28" s="142">
        <v>1172.3579999999999</v>
      </c>
      <c r="J28" s="142">
        <v>138.10900000000001</v>
      </c>
      <c r="K28" s="142">
        <v>49.74</v>
      </c>
      <c r="L28" s="142">
        <v>186.71100000000001</v>
      </c>
      <c r="M28" s="143">
        <v>5.69</v>
      </c>
      <c r="N28" s="585"/>
      <c r="O28" s="585"/>
      <c r="P28" s="585"/>
    </row>
    <row r="29" spans="1:16" s="139" customFormat="1" ht="15" customHeight="1">
      <c r="A29" s="1568"/>
      <c r="B29" s="1625" t="s">
        <v>620</v>
      </c>
      <c r="C29" s="1588">
        <v>8787.5229999999992</v>
      </c>
      <c r="D29" s="1627">
        <v>69.975999999999999</v>
      </c>
      <c r="E29" s="1588">
        <v>4043.9740000000002</v>
      </c>
      <c r="F29" s="1588">
        <v>1335.0630000000001</v>
      </c>
      <c r="G29" s="1588">
        <v>122.176</v>
      </c>
      <c r="H29" s="1588">
        <v>303.11399999999998</v>
      </c>
      <c r="I29" s="1588">
        <v>2050.02</v>
      </c>
      <c r="J29" s="1588">
        <v>215.03200000000001</v>
      </c>
      <c r="K29" s="1588">
        <v>75.611000000000004</v>
      </c>
      <c r="L29" s="1588">
        <v>354.24299999999999</v>
      </c>
      <c r="M29" s="292">
        <v>17.916</v>
      </c>
      <c r="N29" s="585"/>
      <c r="O29" s="585"/>
      <c r="P29" s="585"/>
    </row>
    <row r="30" spans="1:16" s="24" customFormat="1" ht="15" customHeight="1">
      <c r="A30" s="2126" t="s">
        <v>650</v>
      </c>
      <c r="B30" s="2126"/>
      <c r="C30" s="2126"/>
      <c r="D30" s="2126"/>
      <c r="E30" s="2126"/>
      <c r="F30" s="2126"/>
      <c r="G30" s="2126"/>
      <c r="H30" s="2126"/>
      <c r="I30" s="2126"/>
      <c r="J30" s="2126"/>
      <c r="K30" s="2126"/>
      <c r="L30" s="2126"/>
      <c r="M30" s="2126"/>
      <c r="N30" s="1302"/>
      <c r="O30" s="1302"/>
      <c r="P30" s="1302"/>
    </row>
    <row r="31" spans="1:16" s="1556" customFormat="1" ht="13.2" customHeight="1">
      <c r="A31" s="1556" t="s">
        <v>625</v>
      </c>
      <c r="F31" s="1358"/>
      <c r="N31" s="1359"/>
      <c r="O31" s="1359"/>
      <c r="P31" s="1359"/>
    </row>
    <row r="32" spans="1:16">
      <c r="C32" s="300"/>
      <c r="D32" s="300"/>
      <c r="E32" s="300"/>
      <c r="F32" s="300"/>
      <c r="G32" s="300"/>
      <c r="H32" s="300"/>
      <c r="I32" s="300"/>
      <c r="J32" s="300"/>
      <c r="K32" s="300"/>
      <c r="L32" s="300"/>
      <c r="M32" s="300"/>
    </row>
    <row r="33" spans="3:13">
      <c r="C33" s="300"/>
      <c r="D33" s="300"/>
      <c r="E33" s="300"/>
      <c r="F33" s="300"/>
      <c r="G33" s="300"/>
      <c r="H33" s="300"/>
      <c r="I33" s="300"/>
      <c r="J33" s="300"/>
      <c r="K33" s="300"/>
      <c r="L33" s="300"/>
      <c r="M33" s="300"/>
    </row>
  </sheetData>
  <mergeCells count="25">
    <mergeCell ref="L1:M1"/>
    <mergeCell ref="L2:M2"/>
    <mergeCell ref="G6:G8"/>
    <mergeCell ref="K6:K8"/>
    <mergeCell ref="A1:J1"/>
    <mergeCell ref="A2:J2"/>
    <mergeCell ref="L6:L8"/>
    <mergeCell ref="M6:M8"/>
    <mergeCell ref="C5:C8"/>
    <mergeCell ref="H6:H8"/>
    <mergeCell ref="J6:J8"/>
    <mergeCell ref="F6:F8"/>
    <mergeCell ref="A3:I3"/>
    <mergeCell ref="A4:I4"/>
    <mergeCell ref="A5:B8"/>
    <mergeCell ref="D6:D8"/>
    <mergeCell ref="E6:E8"/>
    <mergeCell ref="I6:I8"/>
    <mergeCell ref="A23:M23"/>
    <mergeCell ref="A30:M30"/>
    <mergeCell ref="A9:M9"/>
    <mergeCell ref="A24:M24"/>
    <mergeCell ref="A10:M10"/>
    <mergeCell ref="A16:M16"/>
    <mergeCell ref="A17:M17"/>
  </mergeCells>
  <phoneticPr fontId="0" type="noConversion"/>
  <hyperlinks>
    <hyperlink ref="L1" location="'Spis tablic     List of tables'!A1" display="Powrót do spisu tablic"/>
    <hyperlink ref="L2" location="'Spis tablic     List of tables'!A1" display="Powrót do spisu tablic"/>
    <hyperlink ref="L1:M1" location="'Spis tablic     List of tables'!A27" display="Powrót do spisu tablic"/>
    <hyperlink ref="L2:M2" location="'Spis tablic     List of tables'!A30" display="Return to list of tables"/>
  </hyperlinks>
  <printOptions gridLinesSet="0"/>
  <pageMargins left="0.39370078740157483" right="0.39370078740157483" top="0.19685039370078741" bottom="0.19685039370078741" header="0.31496062992125984" footer="0.31496062992125984"/>
  <pageSetup paperSize="9" scale="9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showGridLines="0" zoomScaleNormal="100" workbookViewId="0">
      <selection sqref="A1:H1"/>
    </sheetView>
  </sheetViews>
  <sheetFormatPr defaultColWidth="9" defaultRowHeight="13.2"/>
  <cols>
    <col min="1" max="1" width="5.59765625" style="16" customWidth="1"/>
    <col min="2" max="2" width="10.69921875" style="16" customWidth="1"/>
    <col min="3" max="13" width="10.19921875" style="16" customWidth="1"/>
    <col min="14" max="39" width="13.59765625" style="16" customWidth="1"/>
    <col min="40" max="40" width="9" style="16"/>
    <col min="41" max="41" width="2.3984375" style="16" customWidth="1"/>
    <col min="42" max="42" width="9" style="16"/>
    <col min="43" max="43" width="2.3984375" style="16" customWidth="1"/>
    <col min="44" max="44" width="9" style="16"/>
    <col min="45" max="45" width="2.3984375" style="16" customWidth="1"/>
    <col min="46" max="46" width="9" style="16"/>
    <col min="47" max="47" width="2.3984375" style="16" customWidth="1"/>
    <col min="48" max="48" width="9" style="16"/>
    <col min="49" max="49" width="2.3984375" style="16" customWidth="1"/>
    <col min="50" max="50" width="9" style="16"/>
    <col min="51" max="51" width="2.3984375" style="16" customWidth="1"/>
    <col min="52" max="52" width="9" style="16"/>
    <col min="53" max="53" width="2.3984375" style="16" customWidth="1"/>
    <col min="54" max="54" width="9" style="16"/>
    <col min="55" max="55" width="2.3984375" style="16" customWidth="1"/>
    <col min="56" max="56" width="9" style="16"/>
    <col min="57" max="57" width="2.3984375" style="16" customWidth="1"/>
    <col min="58" max="16384" width="9" style="16"/>
  </cols>
  <sheetData>
    <row r="1" spans="1:13" s="21" customFormat="1" ht="12.75" customHeight="1">
      <c r="A1" s="2130" t="s">
        <v>488</v>
      </c>
      <c r="B1" s="2130"/>
      <c r="C1" s="2130"/>
      <c r="D1" s="2130"/>
      <c r="E1" s="2130"/>
      <c r="F1" s="2130"/>
      <c r="G1" s="2130"/>
      <c r="H1" s="2130"/>
      <c r="I1" s="85"/>
      <c r="J1" s="85"/>
      <c r="K1" s="85"/>
      <c r="L1" s="1877" t="s">
        <v>31</v>
      </c>
      <c r="M1" s="1877"/>
    </row>
    <row r="2" spans="1:13" s="21" customFormat="1" ht="12.75" customHeight="1">
      <c r="A2" s="2131" t="s">
        <v>489</v>
      </c>
      <c r="B2" s="2131"/>
      <c r="C2" s="2131"/>
      <c r="D2" s="2131"/>
      <c r="E2" s="2131"/>
      <c r="F2" s="2131"/>
      <c r="G2" s="2131"/>
      <c r="H2" s="2131"/>
      <c r="I2" s="2131"/>
      <c r="K2" s="21" t="s">
        <v>42</v>
      </c>
      <c r="L2" s="1802" t="s">
        <v>283</v>
      </c>
      <c r="M2" s="1802"/>
    </row>
    <row r="3" spans="1:13" s="1321" customFormat="1" ht="12.75" customHeight="1">
      <c r="A3" s="2133" t="s">
        <v>1112</v>
      </c>
      <c r="B3" s="2133"/>
      <c r="C3" s="2133"/>
      <c r="D3" s="2133"/>
      <c r="E3" s="2133"/>
      <c r="F3" s="2133"/>
      <c r="G3" s="2133"/>
      <c r="H3" s="2133"/>
      <c r="I3" s="2133"/>
    </row>
    <row r="4" spans="1:13" s="1321" customFormat="1" ht="12.75" customHeight="1">
      <c r="A4" s="2136" t="s">
        <v>1113</v>
      </c>
      <c r="B4" s="2136"/>
      <c r="C4" s="2136"/>
      <c r="D4" s="2136"/>
      <c r="E4" s="2136"/>
      <c r="F4" s="2136"/>
      <c r="G4" s="2136"/>
      <c r="H4" s="2136"/>
      <c r="I4" s="2136"/>
    </row>
    <row r="5" spans="1:13" s="33" customFormat="1" ht="12.75" customHeight="1">
      <c r="A5" s="1903" t="s">
        <v>1114</v>
      </c>
      <c r="B5" s="1904"/>
      <c r="C5" s="1916" t="s">
        <v>1100</v>
      </c>
      <c r="D5" s="41"/>
      <c r="E5" s="41"/>
      <c r="F5" s="41"/>
      <c r="G5" s="41"/>
      <c r="H5" s="41"/>
      <c r="I5" s="41"/>
      <c r="J5" s="41"/>
      <c r="K5" s="41"/>
      <c r="L5" s="41"/>
      <c r="M5" s="41"/>
    </row>
    <row r="6" spans="1:13" s="33" customFormat="1" ht="13.95" customHeight="1">
      <c r="A6" s="1905"/>
      <c r="B6" s="1906"/>
      <c r="C6" s="1927"/>
      <c r="D6" s="1973" t="s">
        <v>1101</v>
      </c>
      <c r="E6" s="1973" t="s">
        <v>1102</v>
      </c>
      <c r="F6" s="1973" t="s">
        <v>1103</v>
      </c>
      <c r="G6" s="1973" t="s">
        <v>1115</v>
      </c>
      <c r="H6" s="1904" t="s">
        <v>1105</v>
      </c>
      <c r="I6" s="1973" t="s">
        <v>1106</v>
      </c>
      <c r="J6" s="1973" t="s">
        <v>1107</v>
      </c>
      <c r="K6" s="1973" t="s">
        <v>1108</v>
      </c>
      <c r="L6" s="1973" t="s">
        <v>1109</v>
      </c>
      <c r="M6" s="1916" t="s">
        <v>1110</v>
      </c>
    </row>
    <row r="7" spans="1:13" s="33" customFormat="1" ht="18" customHeight="1">
      <c r="A7" s="1905"/>
      <c r="B7" s="1906"/>
      <c r="C7" s="1927"/>
      <c r="D7" s="1909"/>
      <c r="E7" s="1909"/>
      <c r="F7" s="1968"/>
      <c r="G7" s="1909"/>
      <c r="H7" s="1906"/>
      <c r="I7" s="1909"/>
      <c r="J7" s="1909"/>
      <c r="K7" s="1909"/>
      <c r="L7" s="1909"/>
      <c r="M7" s="1927"/>
    </row>
    <row r="8" spans="1:13" s="33" customFormat="1" ht="130.19999999999999" customHeight="1">
      <c r="A8" s="1907"/>
      <c r="B8" s="1908"/>
      <c r="C8" s="2132"/>
      <c r="D8" s="1910"/>
      <c r="E8" s="1910"/>
      <c r="F8" s="1969"/>
      <c r="G8" s="1910"/>
      <c r="H8" s="1908"/>
      <c r="I8" s="1910"/>
      <c r="J8" s="1910"/>
      <c r="K8" s="1910"/>
      <c r="L8" s="1910"/>
      <c r="M8" s="2132"/>
    </row>
    <row r="9" spans="1:13" s="33" customFormat="1" ht="13.2" customHeight="1">
      <c r="A9" s="2137" t="s">
        <v>279</v>
      </c>
      <c r="B9" s="2137"/>
      <c r="C9" s="2137"/>
      <c r="D9" s="2137"/>
      <c r="E9" s="2137"/>
      <c r="F9" s="2137"/>
      <c r="G9" s="2137"/>
      <c r="H9" s="2137"/>
      <c r="I9" s="2137"/>
      <c r="J9" s="2137"/>
      <c r="K9" s="2137"/>
      <c r="L9" s="2137"/>
      <c r="M9" s="2137"/>
    </row>
    <row r="10" spans="1:13" s="1360" customFormat="1" ht="13.2" customHeight="1">
      <c r="A10" s="2135" t="s">
        <v>1116</v>
      </c>
      <c r="B10" s="2135"/>
      <c r="C10" s="2135"/>
      <c r="D10" s="2135"/>
      <c r="E10" s="2135"/>
      <c r="F10" s="2135"/>
      <c r="G10" s="2135"/>
      <c r="H10" s="2135"/>
      <c r="I10" s="2135"/>
      <c r="J10" s="2135"/>
      <c r="K10" s="2135"/>
      <c r="L10" s="2135"/>
      <c r="M10" s="2135"/>
    </row>
    <row r="11" spans="1:13" s="33" customFormat="1" ht="15" customHeight="1">
      <c r="A11" s="1568">
        <v>2017</v>
      </c>
      <c r="B11" s="138" t="s">
        <v>620</v>
      </c>
      <c r="C11" s="142">
        <v>10019.342000000001</v>
      </c>
      <c r="D11" s="142">
        <v>70.844999999999999</v>
      </c>
      <c r="E11" s="142">
        <v>4643.33</v>
      </c>
      <c r="F11" s="142">
        <v>1254.1610000000001</v>
      </c>
      <c r="G11" s="142">
        <v>201.37100000000001</v>
      </c>
      <c r="H11" s="142">
        <v>284.46100000000001</v>
      </c>
      <c r="I11" s="142">
        <v>1904.826</v>
      </c>
      <c r="J11" s="142">
        <v>259.35500000000002</v>
      </c>
      <c r="K11" s="142">
        <v>97.385999999999996</v>
      </c>
      <c r="L11" s="142">
        <v>262.61900000000003</v>
      </c>
      <c r="M11" s="292">
        <v>36.231000000000002</v>
      </c>
    </row>
    <row r="12" spans="1:13" s="33" customFormat="1" ht="15" customHeight="1">
      <c r="A12" s="347"/>
      <c r="B12" s="138" t="s">
        <v>53</v>
      </c>
      <c r="C12" s="142">
        <v>12583.934999999999</v>
      </c>
      <c r="D12" s="142">
        <v>101.91200000000001</v>
      </c>
      <c r="E12" s="142">
        <v>5531.924</v>
      </c>
      <c r="F12" s="142">
        <v>1509.298</v>
      </c>
      <c r="G12" s="142">
        <v>217.679</v>
      </c>
      <c r="H12" s="142">
        <v>399.64499999999998</v>
      </c>
      <c r="I12" s="142">
        <v>2580.19</v>
      </c>
      <c r="J12" s="142">
        <v>292.57299999999998</v>
      </c>
      <c r="K12" s="142">
        <v>148.92599999999999</v>
      </c>
      <c r="L12" s="142">
        <v>426.46800000000002</v>
      </c>
      <c r="M12" s="292">
        <v>37.523000000000003</v>
      </c>
    </row>
    <row r="13" spans="1:13" s="33" customFormat="1" ht="15" customHeight="1">
      <c r="A13" s="347">
        <v>2018</v>
      </c>
      <c r="B13" s="138" t="s">
        <v>615</v>
      </c>
      <c r="C13" s="142">
        <v>3111.5</v>
      </c>
      <c r="D13" s="142">
        <v>12.7</v>
      </c>
      <c r="E13" s="142">
        <v>1318.4</v>
      </c>
      <c r="F13" s="142">
        <v>543.6</v>
      </c>
      <c r="G13" s="142">
        <v>72.900000000000006</v>
      </c>
      <c r="H13" s="142">
        <v>105.2</v>
      </c>
      <c r="I13" s="142">
        <v>681.7</v>
      </c>
      <c r="J13" s="142">
        <v>93.9</v>
      </c>
      <c r="K13" s="142">
        <v>25.8</v>
      </c>
      <c r="L13" s="142">
        <v>69.8</v>
      </c>
      <c r="M13" s="292">
        <v>7.6</v>
      </c>
    </row>
    <row r="14" spans="1:13" s="33" customFormat="1" ht="15" customHeight="1">
      <c r="A14" s="347"/>
      <c r="B14" s="1625" t="s">
        <v>613</v>
      </c>
      <c r="C14" s="1588">
        <v>6958.2809999999999</v>
      </c>
      <c r="D14" s="1588">
        <v>39.177999999999997</v>
      </c>
      <c r="E14" s="1588">
        <v>3280.203</v>
      </c>
      <c r="F14" s="1588">
        <v>987.62099999999998</v>
      </c>
      <c r="G14" s="1588">
        <v>147.15299999999999</v>
      </c>
      <c r="H14" s="1588">
        <v>252.44200000000001</v>
      </c>
      <c r="I14" s="1588">
        <v>1454.095</v>
      </c>
      <c r="J14" s="1588">
        <v>191.50200000000001</v>
      </c>
      <c r="K14" s="1588">
        <v>48.701999999999998</v>
      </c>
      <c r="L14" s="1588">
        <v>211.66900000000001</v>
      </c>
      <c r="M14" s="292">
        <v>19.169</v>
      </c>
    </row>
    <row r="15" spans="1:13" s="33" customFormat="1" ht="15" customHeight="1">
      <c r="A15" s="1568"/>
      <c r="B15" s="1625" t="s">
        <v>620</v>
      </c>
      <c r="C15" s="1588">
        <v>10421.457</v>
      </c>
      <c r="D15" s="1588">
        <v>81.784999999999997</v>
      </c>
      <c r="E15" s="1588">
        <v>4588.7759999999998</v>
      </c>
      <c r="F15" s="1588">
        <v>1343.5</v>
      </c>
      <c r="G15" s="1588">
        <v>215.15899999999999</v>
      </c>
      <c r="H15" s="1588">
        <v>371.55</v>
      </c>
      <c r="I15" s="1588">
        <v>2436.8760000000002</v>
      </c>
      <c r="J15" s="1588">
        <v>314.46100000000001</v>
      </c>
      <c r="K15" s="1588">
        <v>70.956999999999994</v>
      </c>
      <c r="L15" s="1588">
        <v>401.44099999999997</v>
      </c>
      <c r="M15" s="292">
        <v>34.124000000000002</v>
      </c>
    </row>
    <row r="16" spans="1:13" s="33" customFormat="1" ht="13.2" customHeight="1">
      <c r="A16" s="2137" t="s">
        <v>280</v>
      </c>
      <c r="B16" s="2137"/>
      <c r="C16" s="2137"/>
      <c r="D16" s="2137"/>
      <c r="E16" s="2137"/>
      <c r="F16" s="2137"/>
      <c r="G16" s="2137"/>
      <c r="H16" s="2137"/>
      <c r="I16" s="2137"/>
      <c r="J16" s="2137"/>
      <c r="K16" s="2137"/>
      <c r="L16" s="2137"/>
      <c r="M16" s="2137"/>
    </row>
    <row r="17" spans="1:13" s="1360" customFormat="1" ht="13.2" customHeight="1">
      <c r="A17" s="2135" t="s">
        <v>1117</v>
      </c>
      <c r="B17" s="2135"/>
      <c r="C17" s="2135"/>
      <c r="D17" s="2135"/>
      <c r="E17" s="2135"/>
      <c r="F17" s="2135"/>
      <c r="G17" s="2135"/>
      <c r="H17" s="2135"/>
      <c r="I17" s="2135"/>
      <c r="J17" s="2135"/>
      <c r="K17" s="2135"/>
      <c r="L17" s="2135"/>
      <c r="M17" s="2135"/>
    </row>
    <row r="18" spans="1:13" s="33" customFormat="1" ht="15" customHeight="1">
      <c r="A18" s="1568">
        <v>2017</v>
      </c>
      <c r="B18" s="138" t="s">
        <v>620</v>
      </c>
      <c r="C18" s="142">
        <v>1246.203</v>
      </c>
      <c r="D18" s="142">
        <v>6.133</v>
      </c>
      <c r="E18" s="142">
        <v>172.51300000000001</v>
      </c>
      <c r="F18" s="160">
        <v>0.13600000000000001</v>
      </c>
      <c r="G18" s="142">
        <v>14.260999999999999</v>
      </c>
      <c r="H18" s="142">
        <v>51.023000000000003</v>
      </c>
      <c r="I18" s="142">
        <v>745.83500000000004</v>
      </c>
      <c r="J18" s="142">
        <v>45.331000000000003</v>
      </c>
      <c r="K18" s="142">
        <v>0.77500000000000002</v>
      </c>
      <c r="L18" s="142">
        <v>79.456999999999994</v>
      </c>
      <c r="M18" s="323">
        <v>16.702000000000002</v>
      </c>
    </row>
    <row r="19" spans="1:13" s="33" customFormat="1" ht="15" customHeight="1">
      <c r="A19" s="347"/>
      <c r="B19" s="138" t="s">
        <v>53</v>
      </c>
      <c r="C19" s="142">
        <v>1382.973</v>
      </c>
      <c r="D19" s="142">
        <v>1.2090000000000001</v>
      </c>
      <c r="E19" s="142">
        <v>301.74400000000003</v>
      </c>
      <c r="F19" s="160">
        <v>8.0519999999999996</v>
      </c>
      <c r="G19" s="142">
        <v>12.285</v>
      </c>
      <c r="H19" s="142">
        <v>36.345999999999997</v>
      </c>
      <c r="I19" s="142">
        <v>742.64</v>
      </c>
      <c r="J19" s="142">
        <v>65.548000000000002</v>
      </c>
      <c r="K19" s="142">
        <v>2.1749999999999998</v>
      </c>
      <c r="L19" s="142">
        <v>65.165000000000006</v>
      </c>
      <c r="M19" s="323">
        <v>21.728000000000002</v>
      </c>
    </row>
    <row r="20" spans="1:13" s="33" customFormat="1" ht="15" customHeight="1">
      <c r="A20" s="347">
        <v>2018</v>
      </c>
      <c r="B20" s="138" t="s">
        <v>615</v>
      </c>
      <c r="C20" s="142">
        <v>626.20000000000005</v>
      </c>
      <c r="D20" s="142">
        <v>7.7</v>
      </c>
      <c r="E20" s="142">
        <v>109</v>
      </c>
      <c r="F20" s="160" t="s">
        <v>612</v>
      </c>
      <c r="G20" s="142">
        <v>13.2</v>
      </c>
      <c r="H20" s="142">
        <v>54.7</v>
      </c>
      <c r="I20" s="142">
        <v>265.2</v>
      </c>
      <c r="J20" s="142">
        <v>3.3</v>
      </c>
      <c r="K20" s="142">
        <v>16.399999999999999</v>
      </c>
      <c r="L20" s="142">
        <v>39.1</v>
      </c>
      <c r="M20" s="323">
        <v>7.3</v>
      </c>
    </row>
    <row r="21" spans="1:13" s="33" customFormat="1" ht="15" customHeight="1">
      <c r="A21" s="347"/>
      <c r="B21" s="1625" t="s">
        <v>613</v>
      </c>
      <c r="C21" s="1588">
        <v>884.22900000000004</v>
      </c>
      <c r="D21" s="1588">
        <v>0.313</v>
      </c>
      <c r="E21" s="1588">
        <v>117.09</v>
      </c>
      <c r="F21" s="1627">
        <v>8.0210000000000008</v>
      </c>
      <c r="G21" s="1588">
        <v>23.76</v>
      </c>
      <c r="H21" s="1588">
        <v>42.256999999999998</v>
      </c>
      <c r="I21" s="1588">
        <v>399.21300000000002</v>
      </c>
      <c r="J21" s="1588">
        <v>4.367</v>
      </c>
      <c r="K21" s="1588">
        <v>3.1379999999999999</v>
      </c>
      <c r="L21" s="1588">
        <v>47.21</v>
      </c>
      <c r="M21" s="323">
        <v>11.484</v>
      </c>
    </row>
    <row r="22" spans="1:13" s="33" customFormat="1" ht="15" customHeight="1">
      <c r="A22" s="1568"/>
      <c r="B22" s="1625" t="s">
        <v>620</v>
      </c>
      <c r="C22" s="1588">
        <v>1145.7850000000001</v>
      </c>
      <c r="D22" s="1588" t="s">
        <v>612</v>
      </c>
      <c r="E22" s="1588">
        <v>178.03700000000001</v>
      </c>
      <c r="F22" s="1627">
        <v>39.383000000000003</v>
      </c>
      <c r="G22" s="1588">
        <v>27.885000000000002</v>
      </c>
      <c r="H22" s="1588">
        <v>47.34</v>
      </c>
      <c r="I22" s="1588">
        <v>522.41600000000005</v>
      </c>
      <c r="J22" s="1588">
        <v>5.2910000000000004</v>
      </c>
      <c r="K22" s="1588">
        <v>1.2430000000000001</v>
      </c>
      <c r="L22" s="1588">
        <v>59.118000000000002</v>
      </c>
      <c r="M22" s="323">
        <v>15.164</v>
      </c>
    </row>
    <row r="23" spans="1:13" s="33" customFormat="1" ht="13.2" customHeight="1">
      <c r="A23" s="2137" t="s">
        <v>159</v>
      </c>
      <c r="B23" s="2137"/>
      <c r="C23" s="2137"/>
      <c r="D23" s="2137"/>
      <c r="E23" s="2137"/>
      <c r="F23" s="2137"/>
      <c r="G23" s="2137"/>
      <c r="H23" s="2137"/>
      <c r="I23" s="2137"/>
      <c r="J23" s="2137"/>
      <c r="K23" s="2137"/>
      <c r="L23" s="2137"/>
      <c r="M23" s="2137"/>
    </row>
    <row r="24" spans="1:13" s="1360" customFormat="1" ht="13.2" customHeight="1">
      <c r="A24" s="2129" t="s">
        <v>160</v>
      </c>
      <c r="B24" s="2135"/>
      <c r="C24" s="2135"/>
      <c r="D24" s="2135"/>
      <c r="E24" s="2135"/>
      <c r="F24" s="2135"/>
      <c r="G24" s="2135"/>
      <c r="H24" s="2135"/>
      <c r="I24" s="2135"/>
      <c r="J24" s="2135"/>
      <c r="K24" s="2135"/>
      <c r="L24" s="2135"/>
      <c r="M24" s="2135"/>
    </row>
    <row r="25" spans="1:13" s="140" customFormat="1" ht="15" customHeight="1">
      <c r="A25" s="1568">
        <v>2017</v>
      </c>
      <c r="B25" s="138" t="s">
        <v>620</v>
      </c>
      <c r="C25" s="142">
        <v>8773.1389999999992</v>
      </c>
      <c r="D25" s="142">
        <v>64.712000000000003</v>
      </c>
      <c r="E25" s="142">
        <v>4470.817</v>
      </c>
      <c r="F25" s="142">
        <v>1254.0250000000001</v>
      </c>
      <c r="G25" s="142">
        <v>187.11</v>
      </c>
      <c r="H25" s="160">
        <v>233.43799999999999</v>
      </c>
      <c r="I25" s="142">
        <v>1158.991</v>
      </c>
      <c r="J25" s="142">
        <v>214.024</v>
      </c>
      <c r="K25" s="142">
        <v>96.611000000000004</v>
      </c>
      <c r="L25" s="142">
        <v>183.16200000000001</v>
      </c>
      <c r="M25" s="292">
        <v>19.529</v>
      </c>
    </row>
    <row r="26" spans="1:13" s="140" customFormat="1" ht="15" customHeight="1">
      <c r="A26" s="347"/>
      <c r="B26" s="138" t="s">
        <v>53</v>
      </c>
      <c r="C26" s="142">
        <v>11200.962</v>
      </c>
      <c r="D26" s="142">
        <v>100.703</v>
      </c>
      <c r="E26" s="142">
        <v>5230.18</v>
      </c>
      <c r="F26" s="142">
        <v>1501.2460000000001</v>
      </c>
      <c r="G26" s="142">
        <v>205.39400000000001</v>
      </c>
      <c r="H26" s="160">
        <v>363.29899999999998</v>
      </c>
      <c r="I26" s="142">
        <v>1837.55</v>
      </c>
      <c r="J26" s="142">
        <v>227.02500000000001</v>
      </c>
      <c r="K26" s="142">
        <v>146.751</v>
      </c>
      <c r="L26" s="142">
        <v>361.303</v>
      </c>
      <c r="M26" s="292">
        <v>15.795</v>
      </c>
    </row>
    <row r="27" spans="1:13" s="140" customFormat="1" ht="15" customHeight="1">
      <c r="A27" s="347">
        <v>2018</v>
      </c>
      <c r="B27" s="138" t="s">
        <v>615</v>
      </c>
      <c r="C27" s="142">
        <v>2485.3000000000002</v>
      </c>
      <c r="D27" s="142">
        <v>5</v>
      </c>
      <c r="E27" s="142">
        <v>1209.4000000000001</v>
      </c>
      <c r="F27" s="142">
        <v>543.6</v>
      </c>
      <c r="G27" s="142">
        <v>59.7</v>
      </c>
      <c r="H27" s="160">
        <v>50.5</v>
      </c>
      <c r="I27" s="142">
        <v>416.5</v>
      </c>
      <c r="J27" s="142">
        <v>90.6</v>
      </c>
      <c r="K27" s="142">
        <v>9.4</v>
      </c>
      <c r="L27" s="142">
        <v>30.6</v>
      </c>
      <c r="M27" s="292">
        <v>0.3</v>
      </c>
    </row>
    <row r="28" spans="1:13" s="140" customFormat="1" ht="15" customHeight="1">
      <c r="A28" s="347"/>
      <c r="B28" s="138" t="s">
        <v>613</v>
      </c>
      <c r="C28" s="142">
        <v>6074.0519999999997</v>
      </c>
      <c r="D28" s="142">
        <v>38.865000000000002</v>
      </c>
      <c r="E28" s="142">
        <v>3163.1129999999998</v>
      </c>
      <c r="F28" s="142">
        <v>979.6</v>
      </c>
      <c r="G28" s="142">
        <v>123.393</v>
      </c>
      <c r="H28" s="160">
        <v>210.185</v>
      </c>
      <c r="I28" s="142">
        <v>1054.8820000000001</v>
      </c>
      <c r="J28" s="142">
        <v>187.13499999999999</v>
      </c>
      <c r="K28" s="142">
        <v>45.564</v>
      </c>
      <c r="L28" s="142">
        <v>164.459</v>
      </c>
      <c r="M28" s="292">
        <v>7.6849999999999996</v>
      </c>
    </row>
    <row r="29" spans="1:13" s="140" customFormat="1" ht="15" customHeight="1">
      <c r="A29" s="1568"/>
      <c r="B29" s="1625" t="s">
        <v>620</v>
      </c>
      <c r="C29" s="1588">
        <v>9275.6720000000005</v>
      </c>
      <c r="D29" s="1588">
        <v>81.784999999999997</v>
      </c>
      <c r="E29" s="1588">
        <v>4410.7389999999996</v>
      </c>
      <c r="F29" s="1588">
        <v>1304.117</v>
      </c>
      <c r="G29" s="1588">
        <v>187.274</v>
      </c>
      <c r="H29" s="1627">
        <v>324.20999999999998</v>
      </c>
      <c r="I29" s="1588">
        <v>1914.46</v>
      </c>
      <c r="J29" s="1588">
        <v>309.17</v>
      </c>
      <c r="K29" s="1588">
        <v>69.713999999999999</v>
      </c>
      <c r="L29" s="1588">
        <v>342.32299999999998</v>
      </c>
      <c r="M29" s="292">
        <v>18.96</v>
      </c>
    </row>
    <row r="30" spans="1:13" s="24" customFormat="1" ht="16.95" customHeight="1">
      <c r="A30" s="2101" t="s">
        <v>649</v>
      </c>
      <c r="B30" s="2101"/>
      <c r="C30" s="2101"/>
      <c r="D30" s="2101"/>
      <c r="E30" s="2101"/>
      <c r="F30" s="2101"/>
      <c r="G30" s="2101"/>
      <c r="H30" s="2101"/>
      <c r="I30" s="2101"/>
      <c r="J30" s="2101"/>
    </row>
    <row r="31" spans="1:13" s="1362" customFormat="1" ht="15" customHeight="1">
      <c r="A31" s="1361" t="s">
        <v>520</v>
      </c>
    </row>
    <row r="32" spans="1:13" ht="12.75" customHeight="1">
      <c r="C32" s="300"/>
      <c r="D32" s="300"/>
      <c r="E32" s="300"/>
      <c r="F32" s="300"/>
      <c r="G32" s="300"/>
      <c r="H32" s="300"/>
      <c r="I32" s="300"/>
      <c r="J32" s="300"/>
      <c r="K32" s="300"/>
      <c r="L32" s="300"/>
      <c r="M32" s="300"/>
    </row>
    <row r="33" spans="3:13">
      <c r="C33" s="300"/>
      <c r="D33" s="300"/>
      <c r="E33" s="300"/>
      <c r="F33" s="300"/>
      <c r="G33" s="300"/>
      <c r="H33" s="300"/>
      <c r="I33" s="300"/>
      <c r="J33" s="300"/>
      <c r="K33" s="300"/>
      <c r="L33" s="300"/>
      <c r="M33" s="300"/>
    </row>
  </sheetData>
  <mergeCells count="25">
    <mergeCell ref="A30:J30"/>
    <mergeCell ref="A5:B8"/>
    <mergeCell ref="C5:C8"/>
    <mergeCell ref="D6:D8"/>
    <mergeCell ref="E6:E8"/>
    <mergeCell ref="A16:M16"/>
    <mergeCell ref="A10:M10"/>
    <mergeCell ref="A23:M23"/>
    <mergeCell ref="A17:M17"/>
    <mergeCell ref="H6:H8"/>
    <mergeCell ref="L6:L8"/>
    <mergeCell ref="M6:M8"/>
    <mergeCell ref="K6:K8"/>
    <mergeCell ref="A9:M9"/>
    <mergeCell ref="A1:H1"/>
    <mergeCell ref="J6:J8"/>
    <mergeCell ref="A2:I2"/>
    <mergeCell ref="A3:I3"/>
    <mergeCell ref="A24:M24"/>
    <mergeCell ref="L1:M1"/>
    <mergeCell ref="F6:F8"/>
    <mergeCell ref="L2:M2"/>
    <mergeCell ref="I6:I8"/>
    <mergeCell ref="G6:G8"/>
    <mergeCell ref="A4:I4"/>
  </mergeCells>
  <phoneticPr fontId="0" type="noConversion"/>
  <hyperlinks>
    <hyperlink ref="L1" location="'Spis tablic     List of tables'!A1" display="Powrót do spisu tablic"/>
    <hyperlink ref="L2" location="'Spis tablic     List of tables'!A1" display="Powrót do spisu tablic"/>
    <hyperlink ref="L1:M1" location="'Spis tablic     List of tables'!A28" display="Powrót do spisu tablic"/>
    <hyperlink ref="L2:M2" location="'Spis tablic     List of tables'!A31" display="Return to list of tables"/>
  </hyperlinks>
  <printOptions gridLinesSet="0"/>
  <pageMargins left="0.39370078740157483" right="0.39370078740157483" top="0.19685039370078741" bottom="0.19685039370078741" header="0.31496062992125984" footer="0.31496062992125984"/>
  <pageSetup paperSize="9" scale="95"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showGridLines="0" zoomScaleNormal="100" workbookViewId="0">
      <selection sqref="A1:H1"/>
    </sheetView>
  </sheetViews>
  <sheetFormatPr defaultColWidth="9" defaultRowHeight="13.2"/>
  <cols>
    <col min="1" max="1" width="5.59765625" style="16" customWidth="1"/>
    <col min="2" max="2" width="10.69921875" style="16" customWidth="1"/>
    <col min="3" max="13" width="10.19921875" style="16" customWidth="1"/>
    <col min="14" max="39" width="13.59765625" style="16" customWidth="1"/>
    <col min="40" max="40" width="9" style="16"/>
    <col min="41" max="41" width="2.3984375" style="16" customWidth="1"/>
    <col min="42" max="42" width="9" style="16"/>
    <col min="43" max="43" width="2.3984375" style="16" customWidth="1"/>
    <col min="44" max="44" width="9" style="16"/>
    <col min="45" max="45" width="2.3984375" style="16" customWidth="1"/>
    <col min="46" max="46" width="9" style="16"/>
    <col min="47" max="47" width="2.3984375" style="16" customWidth="1"/>
    <col min="48" max="48" width="9" style="16"/>
    <col min="49" max="49" width="2.3984375" style="16" customWidth="1"/>
    <col min="50" max="50" width="9" style="16"/>
    <col min="51" max="51" width="2.3984375" style="16" customWidth="1"/>
    <col min="52" max="52" width="9" style="16"/>
    <col min="53" max="53" width="2.3984375" style="16" customWidth="1"/>
    <col min="54" max="54" width="9" style="16"/>
    <col min="55" max="55" width="2.3984375" style="16" customWidth="1"/>
    <col min="56" max="56" width="9" style="16"/>
    <col min="57" max="57" width="2.3984375" style="16" customWidth="1"/>
    <col min="58" max="16384" width="9" style="16"/>
  </cols>
  <sheetData>
    <row r="1" spans="1:13" s="21" customFormat="1" ht="12.75" customHeight="1">
      <c r="A1" s="2130" t="s">
        <v>490</v>
      </c>
      <c r="B1" s="2130"/>
      <c r="C1" s="2130"/>
      <c r="D1" s="2130"/>
      <c r="E1" s="2130"/>
      <c r="F1" s="2130"/>
      <c r="G1" s="2130"/>
      <c r="H1" s="2130"/>
      <c r="I1" s="85"/>
      <c r="J1" s="85"/>
      <c r="K1" s="85"/>
      <c r="L1" s="1877" t="s">
        <v>31</v>
      </c>
      <c r="M1" s="1877"/>
    </row>
    <row r="2" spans="1:13" s="21" customFormat="1" ht="12.75" customHeight="1">
      <c r="A2" s="2131" t="s">
        <v>491</v>
      </c>
      <c r="B2" s="2131"/>
      <c r="C2" s="2131"/>
      <c r="D2" s="2131"/>
      <c r="E2" s="2131"/>
      <c r="K2" s="21" t="s">
        <v>42</v>
      </c>
      <c r="L2" s="1802" t="s">
        <v>283</v>
      </c>
      <c r="M2" s="1802"/>
    </row>
    <row r="3" spans="1:13" s="1321" customFormat="1" ht="12.75" customHeight="1">
      <c r="A3" s="2138" t="s">
        <v>1112</v>
      </c>
      <c r="B3" s="2138"/>
      <c r="C3" s="2138"/>
      <c r="D3" s="2138"/>
      <c r="E3" s="2138"/>
      <c r="F3" s="2138"/>
      <c r="G3" s="2138"/>
      <c r="H3" s="2138"/>
      <c r="I3" s="1896"/>
      <c r="J3" s="1550"/>
      <c r="K3" s="1550"/>
      <c r="L3" s="1550"/>
      <c r="M3" s="1550"/>
    </row>
    <row r="4" spans="1:13" s="1321" customFormat="1" ht="12.75" customHeight="1">
      <c r="A4" s="2136" t="s">
        <v>1118</v>
      </c>
      <c r="B4" s="2136"/>
      <c r="C4" s="2136"/>
      <c r="D4" s="2136"/>
      <c r="E4" s="2136"/>
      <c r="F4" s="1552"/>
      <c r="G4" s="1550"/>
      <c r="H4" s="1550"/>
    </row>
    <row r="5" spans="1:13" s="33" customFormat="1" ht="12.75" customHeight="1">
      <c r="A5" s="1903" t="s">
        <v>1119</v>
      </c>
      <c r="B5" s="1904"/>
      <c r="C5" s="1916" t="s">
        <v>1100</v>
      </c>
      <c r="D5" s="41"/>
      <c r="E5" s="41"/>
      <c r="F5" s="41"/>
      <c r="G5" s="41"/>
      <c r="H5" s="41"/>
      <c r="I5" s="41"/>
      <c r="J5" s="41"/>
      <c r="K5" s="41"/>
      <c r="L5" s="41"/>
      <c r="M5" s="41"/>
    </row>
    <row r="6" spans="1:13" s="33" customFormat="1" ht="16.2" customHeight="1">
      <c r="A6" s="1905"/>
      <c r="B6" s="1906"/>
      <c r="C6" s="1927"/>
      <c r="D6" s="1973" t="s">
        <v>1101</v>
      </c>
      <c r="E6" s="1973" t="s">
        <v>1102</v>
      </c>
      <c r="F6" s="1973" t="s">
        <v>1103</v>
      </c>
      <c r="G6" s="1973" t="s">
        <v>1115</v>
      </c>
      <c r="H6" s="1904" t="s">
        <v>1105</v>
      </c>
      <c r="I6" s="1973" t="s">
        <v>1106</v>
      </c>
      <c r="J6" s="1973" t="s">
        <v>1107</v>
      </c>
      <c r="K6" s="1973" t="s">
        <v>1108</v>
      </c>
      <c r="L6" s="1973" t="s">
        <v>1109</v>
      </c>
      <c r="M6" s="1916" t="s">
        <v>1110</v>
      </c>
    </row>
    <row r="7" spans="1:13" s="33" customFormat="1" ht="18" customHeight="1">
      <c r="A7" s="1905"/>
      <c r="B7" s="1906"/>
      <c r="C7" s="1927"/>
      <c r="D7" s="1909"/>
      <c r="E7" s="1909"/>
      <c r="F7" s="1968"/>
      <c r="G7" s="1909"/>
      <c r="H7" s="1906"/>
      <c r="I7" s="1909"/>
      <c r="J7" s="1909"/>
      <c r="K7" s="1909"/>
      <c r="L7" s="1909"/>
      <c r="M7" s="1927"/>
    </row>
    <row r="8" spans="1:13" s="33" customFormat="1" ht="130.19999999999999" customHeight="1">
      <c r="A8" s="1907"/>
      <c r="B8" s="1908"/>
      <c r="C8" s="2132"/>
      <c r="D8" s="1910"/>
      <c r="E8" s="1910"/>
      <c r="F8" s="1969"/>
      <c r="G8" s="1910"/>
      <c r="H8" s="1908"/>
      <c r="I8" s="1910"/>
      <c r="J8" s="1910"/>
      <c r="K8" s="1910"/>
      <c r="L8" s="1910"/>
      <c r="M8" s="2132"/>
    </row>
    <row r="9" spans="1:13" s="33" customFormat="1" ht="13.2" customHeight="1">
      <c r="A9" s="2137" t="s">
        <v>161</v>
      </c>
      <c r="B9" s="2137"/>
      <c r="C9" s="2137"/>
      <c r="D9" s="2137"/>
      <c r="E9" s="2137"/>
      <c r="F9" s="2137"/>
      <c r="G9" s="2137"/>
      <c r="H9" s="2137"/>
      <c r="I9" s="2137"/>
      <c r="J9" s="2137"/>
      <c r="K9" s="2137"/>
      <c r="L9" s="2137"/>
      <c r="M9" s="2137"/>
    </row>
    <row r="10" spans="1:13" s="1360" customFormat="1" ht="13.2" customHeight="1">
      <c r="A10" s="2135" t="s">
        <v>1120</v>
      </c>
      <c r="B10" s="2135"/>
      <c r="C10" s="2135"/>
      <c r="D10" s="2135"/>
      <c r="E10" s="2135"/>
      <c r="F10" s="2135"/>
      <c r="G10" s="2135"/>
      <c r="H10" s="2135"/>
      <c r="I10" s="2135"/>
      <c r="J10" s="2135"/>
      <c r="K10" s="2135"/>
      <c r="L10" s="2135"/>
      <c r="M10" s="2135"/>
    </row>
    <row r="11" spans="1:13" s="33" customFormat="1" ht="15" customHeight="1">
      <c r="A11" s="1568">
        <v>2017</v>
      </c>
      <c r="B11" s="138" t="s">
        <v>620</v>
      </c>
      <c r="C11" s="142">
        <v>8759.1540000000005</v>
      </c>
      <c r="D11" s="142">
        <v>59.491999999999997</v>
      </c>
      <c r="E11" s="142">
        <v>4088.0079999999998</v>
      </c>
      <c r="F11" s="142">
        <v>1008.776</v>
      </c>
      <c r="G11" s="142">
        <v>170.86600000000001</v>
      </c>
      <c r="H11" s="142">
        <v>259.95400000000001</v>
      </c>
      <c r="I11" s="142">
        <v>1717.3</v>
      </c>
      <c r="J11" s="142">
        <v>210.14400000000001</v>
      </c>
      <c r="K11" s="142">
        <v>90.620999999999995</v>
      </c>
      <c r="L11" s="142">
        <v>236.739</v>
      </c>
      <c r="M11" s="143">
        <v>30.602</v>
      </c>
    </row>
    <row r="12" spans="1:13" s="33" customFormat="1" ht="15" customHeight="1">
      <c r="A12" s="347"/>
      <c r="B12" s="138" t="s">
        <v>53</v>
      </c>
      <c r="C12" s="142">
        <v>10964.184999999999</v>
      </c>
      <c r="D12" s="142">
        <v>88.123000000000005</v>
      </c>
      <c r="E12" s="142">
        <v>4930.62</v>
      </c>
      <c r="F12" s="142">
        <v>1218.3399999999999</v>
      </c>
      <c r="G12" s="142">
        <v>179.31800000000001</v>
      </c>
      <c r="H12" s="142">
        <v>367.84800000000001</v>
      </c>
      <c r="I12" s="142">
        <v>2230.6909999999998</v>
      </c>
      <c r="J12" s="142">
        <v>233.19300000000001</v>
      </c>
      <c r="K12" s="142">
        <v>133.59899999999999</v>
      </c>
      <c r="L12" s="142">
        <v>371.815</v>
      </c>
      <c r="M12" s="143">
        <v>29.972000000000001</v>
      </c>
    </row>
    <row r="13" spans="1:13" s="33" customFormat="1" ht="15" customHeight="1">
      <c r="A13" s="347">
        <v>2018</v>
      </c>
      <c r="B13" s="138" t="s">
        <v>615</v>
      </c>
      <c r="C13" s="142">
        <v>2731.6</v>
      </c>
      <c r="D13" s="142">
        <v>10.5</v>
      </c>
      <c r="E13" s="142">
        <v>1189.4000000000001</v>
      </c>
      <c r="F13" s="142">
        <v>445</v>
      </c>
      <c r="G13" s="142">
        <v>61.5</v>
      </c>
      <c r="H13" s="142">
        <v>95.6</v>
      </c>
      <c r="I13" s="142">
        <v>608.1</v>
      </c>
      <c r="J13" s="142">
        <v>81.2</v>
      </c>
      <c r="K13" s="142">
        <v>24.4</v>
      </c>
      <c r="L13" s="142">
        <v>57.9</v>
      </c>
      <c r="M13" s="292">
        <v>6</v>
      </c>
    </row>
    <row r="14" spans="1:13" s="33" customFormat="1" ht="15" customHeight="1">
      <c r="A14" s="347"/>
      <c r="B14" s="1625" t="s">
        <v>613</v>
      </c>
      <c r="C14" s="1588">
        <v>6072.1580000000004</v>
      </c>
      <c r="D14" s="1588">
        <v>33.566000000000003</v>
      </c>
      <c r="E14" s="1588">
        <v>2922.788</v>
      </c>
      <c r="F14" s="1588">
        <v>812.88499999999999</v>
      </c>
      <c r="G14" s="1588">
        <v>122.28700000000001</v>
      </c>
      <c r="H14" s="1588">
        <v>224.691</v>
      </c>
      <c r="I14" s="1588">
        <v>1258.873</v>
      </c>
      <c r="J14" s="1588">
        <v>164.25</v>
      </c>
      <c r="K14" s="1588">
        <v>46.167999999999999</v>
      </c>
      <c r="L14" s="1588">
        <v>192.73099999999999</v>
      </c>
      <c r="M14" s="292">
        <v>15.506</v>
      </c>
    </row>
    <row r="15" spans="1:13" s="33" customFormat="1" ht="15" customHeight="1">
      <c r="A15" s="1568"/>
      <c r="B15" s="1625" t="s">
        <v>620</v>
      </c>
      <c r="C15" s="1588">
        <v>9095.0429999999997</v>
      </c>
      <c r="D15" s="1588">
        <v>71.281000000000006</v>
      </c>
      <c r="E15" s="1588">
        <v>4070.3220000000001</v>
      </c>
      <c r="F15" s="1588">
        <v>1105.5050000000001</v>
      </c>
      <c r="G15" s="1588">
        <v>178.66200000000001</v>
      </c>
      <c r="H15" s="1588">
        <v>333.48399999999998</v>
      </c>
      <c r="I15" s="1588">
        <v>2115.4659999999999</v>
      </c>
      <c r="J15" s="1588">
        <v>269.27600000000001</v>
      </c>
      <c r="K15" s="1588">
        <v>64.293000000000006</v>
      </c>
      <c r="L15" s="1588">
        <v>384.18400000000003</v>
      </c>
      <c r="M15" s="292">
        <v>28.196000000000002</v>
      </c>
    </row>
    <row r="16" spans="1:13" s="33" customFormat="1" ht="13.2" customHeight="1">
      <c r="A16" s="2137" t="s">
        <v>162</v>
      </c>
      <c r="B16" s="2137"/>
      <c r="C16" s="2137"/>
      <c r="D16" s="2137"/>
      <c r="E16" s="2137"/>
      <c r="F16" s="2137"/>
      <c r="G16" s="2137"/>
      <c r="H16" s="2137"/>
      <c r="I16" s="2137"/>
      <c r="J16" s="2137"/>
      <c r="K16" s="2137"/>
      <c r="L16" s="2137"/>
      <c r="M16" s="2137"/>
    </row>
    <row r="17" spans="1:13" s="1360" customFormat="1" ht="13.2" customHeight="1">
      <c r="A17" s="2135" t="s">
        <v>1121</v>
      </c>
      <c r="B17" s="2135"/>
      <c r="C17" s="2135"/>
      <c r="D17" s="2135"/>
      <c r="E17" s="2135"/>
      <c r="F17" s="2135"/>
      <c r="G17" s="2135"/>
      <c r="H17" s="2135"/>
      <c r="I17" s="2135"/>
      <c r="J17" s="2135"/>
      <c r="K17" s="2135"/>
      <c r="L17" s="2135"/>
      <c r="M17" s="2135"/>
    </row>
    <row r="18" spans="1:13" s="33" customFormat="1" ht="15" customHeight="1">
      <c r="A18" s="1568">
        <v>2017</v>
      </c>
      <c r="B18" s="138" t="s">
        <v>620</v>
      </c>
      <c r="C18" s="142">
        <v>1477.13</v>
      </c>
      <c r="D18" s="142">
        <v>6.133</v>
      </c>
      <c r="E18" s="142">
        <v>173.797</v>
      </c>
      <c r="F18" s="160">
        <v>1.5129999999999999</v>
      </c>
      <c r="G18" s="142">
        <v>15.537000000000001</v>
      </c>
      <c r="H18" s="142">
        <v>50.32</v>
      </c>
      <c r="I18" s="142">
        <v>971.19200000000001</v>
      </c>
      <c r="J18" s="142">
        <v>45.588000000000001</v>
      </c>
      <c r="K18" s="142">
        <v>0.77500000000000002</v>
      </c>
      <c r="L18" s="142">
        <v>82.123000000000005</v>
      </c>
      <c r="M18" s="143">
        <v>16.916</v>
      </c>
    </row>
    <row r="19" spans="1:13" s="33" customFormat="1" ht="15" customHeight="1">
      <c r="A19" s="347"/>
      <c r="B19" s="138" t="s">
        <v>53</v>
      </c>
      <c r="C19" s="142">
        <v>1634.056</v>
      </c>
      <c r="D19" s="142">
        <v>1.2090000000000001</v>
      </c>
      <c r="E19" s="142">
        <v>329.52600000000001</v>
      </c>
      <c r="F19" s="160">
        <v>5.2220000000000004</v>
      </c>
      <c r="G19" s="142">
        <v>12.599</v>
      </c>
      <c r="H19" s="142">
        <v>37.859000000000002</v>
      </c>
      <c r="I19" s="142">
        <v>966.577</v>
      </c>
      <c r="J19" s="142">
        <v>65.33</v>
      </c>
      <c r="K19" s="142">
        <v>3.2919999999999998</v>
      </c>
      <c r="L19" s="142">
        <v>67.286000000000001</v>
      </c>
      <c r="M19" s="143">
        <v>21.943000000000001</v>
      </c>
    </row>
    <row r="20" spans="1:13" s="33" customFormat="1" ht="15" customHeight="1">
      <c r="A20" s="347">
        <v>2018</v>
      </c>
      <c r="B20" s="138" t="s">
        <v>615</v>
      </c>
      <c r="C20" s="142">
        <v>640.70000000000005</v>
      </c>
      <c r="D20" s="142">
        <v>7.7</v>
      </c>
      <c r="E20" s="142">
        <v>106.1</v>
      </c>
      <c r="F20" s="160" t="s">
        <v>612</v>
      </c>
      <c r="G20" s="142">
        <v>13.5</v>
      </c>
      <c r="H20" s="142">
        <v>54</v>
      </c>
      <c r="I20" s="142">
        <v>263.8</v>
      </c>
      <c r="J20" s="142">
        <v>3.3</v>
      </c>
      <c r="K20" s="142">
        <v>16.7</v>
      </c>
      <c r="L20" s="142">
        <v>40</v>
      </c>
      <c r="M20" s="292">
        <v>7.6</v>
      </c>
    </row>
    <row r="21" spans="1:13" s="33" customFormat="1" ht="15" customHeight="1">
      <c r="A21" s="347"/>
      <c r="B21" s="1625" t="s">
        <v>613</v>
      </c>
      <c r="C21" s="1588">
        <v>904.53</v>
      </c>
      <c r="D21" s="1588">
        <v>0.38800000000000001</v>
      </c>
      <c r="E21" s="1588">
        <v>120.024</v>
      </c>
      <c r="F21" s="1627">
        <v>8.4369999999999994</v>
      </c>
      <c r="G21" s="1588">
        <v>24.363</v>
      </c>
      <c r="H21" s="1588">
        <v>42.451999999999998</v>
      </c>
      <c r="I21" s="1588">
        <v>397.27</v>
      </c>
      <c r="J21" s="1588">
        <v>4.5860000000000003</v>
      </c>
      <c r="K21" s="1588">
        <v>3.2189999999999999</v>
      </c>
      <c r="L21" s="1588">
        <v>44.825000000000003</v>
      </c>
      <c r="M21" s="292">
        <v>12.826000000000001</v>
      </c>
    </row>
    <row r="22" spans="1:13" s="33" customFormat="1" ht="15" customHeight="1">
      <c r="A22" s="1568"/>
      <c r="B22" s="1625" t="s">
        <v>620</v>
      </c>
      <c r="C22" s="1588">
        <v>1168.4949999999999</v>
      </c>
      <c r="D22" s="1588" t="s">
        <v>612</v>
      </c>
      <c r="E22" s="1588">
        <v>178.74199999999999</v>
      </c>
      <c r="F22" s="1627">
        <v>36.195999999999998</v>
      </c>
      <c r="G22" s="1588">
        <v>28.638000000000002</v>
      </c>
      <c r="H22" s="1588">
        <v>44.21</v>
      </c>
      <c r="I22" s="1588">
        <v>521.87199999999996</v>
      </c>
      <c r="J22" s="1588">
        <v>5.3330000000000002</v>
      </c>
      <c r="K22" s="1588">
        <v>1.2609999999999999</v>
      </c>
      <c r="L22" s="1588">
        <v>56.99</v>
      </c>
      <c r="M22" s="292">
        <v>15.528</v>
      </c>
    </row>
    <row r="23" spans="1:13" s="33" customFormat="1" ht="13.2" customHeight="1">
      <c r="A23" s="2137" t="s">
        <v>163</v>
      </c>
      <c r="B23" s="2137"/>
      <c r="C23" s="2137"/>
      <c r="D23" s="2137"/>
      <c r="E23" s="2137"/>
      <c r="F23" s="2137"/>
      <c r="G23" s="2137"/>
      <c r="H23" s="2137"/>
      <c r="I23" s="2137"/>
      <c r="J23" s="2137"/>
      <c r="K23" s="2137"/>
      <c r="L23" s="2137"/>
      <c r="M23" s="2137"/>
    </row>
    <row r="24" spans="1:13" s="1360" customFormat="1" ht="13.2" customHeight="1">
      <c r="A24" s="2129" t="s">
        <v>164</v>
      </c>
      <c r="B24" s="2135"/>
      <c r="C24" s="2135"/>
      <c r="D24" s="2135"/>
      <c r="E24" s="2135"/>
      <c r="F24" s="2135"/>
      <c r="G24" s="2135"/>
      <c r="H24" s="2135"/>
      <c r="I24" s="2135"/>
      <c r="J24" s="2135"/>
      <c r="K24" s="2135"/>
      <c r="L24" s="2135"/>
      <c r="M24" s="2135"/>
    </row>
    <row r="25" spans="1:13" s="33" customFormat="1" ht="15" customHeight="1">
      <c r="A25" s="1568">
        <v>2017</v>
      </c>
      <c r="B25" s="138" t="s">
        <v>620</v>
      </c>
      <c r="C25" s="142">
        <v>7282.0240000000003</v>
      </c>
      <c r="D25" s="142">
        <v>53.359000000000002</v>
      </c>
      <c r="E25" s="142">
        <v>3914.2109999999998</v>
      </c>
      <c r="F25" s="142">
        <v>1007.263</v>
      </c>
      <c r="G25" s="142">
        <v>155.32900000000001</v>
      </c>
      <c r="H25" s="142">
        <v>209.63399999999999</v>
      </c>
      <c r="I25" s="142">
        <v>746.10799999999995</v>
      </c>
      <c r="J25" s="142">
        <v>164.55600000000001</v>
      </c>
      <c r="K25" s="142">
        <v>89.846000000000004</v>
      </c>
      <c r="L25" s="142">
        <v>154.61600000000001</v>
      </c>
      <c r="M25" s="292">
        <v>13.686</v>
      </c>
    </row>
    <row r="26" spans="1:13" s="33" customFormat="1" ht="15" customHeight="1">
      <c r="A26" s="347"/>
      <c r="B26" s="138" t="s">
        <v>53</v>
      </c>
      <c r="C26" s="142">
        <v>9330.1290000000008</v>
      </c>
      <c r="D26" s="142">
        <v>86.914000000000001</v>
      </c>
      <c r="E26" s="142">
        <v>4601.0940000000001</v>
      </c>
      <c r="F26" s="142">
        <v>1213.1179999999999</v>
      </c>
      <c r="G26" s="142">
        <v>166.71899999999999</v>
      </c>
      <c r="H26" s="142">
        <v>329.98899999999998</v>
      </c>
      <c r="I26" s="142">
        <v>1264.114</v>
      </c>
      <c r="J26" s="142">
        <v>167.863</v>
      </c>
      <c r="K26" s="142">
        <v>130.30699999999999</v>
      </c>
      <c r="L26" s="142">
        <v>304.529</v>
      </c>
      <c r="M26" s="292">
        <v>8.0289999999999999</v>
      </c>
    </row>
    <row r="27" spans="1:13" s="33" customFormat="1" ht="15" customHeight="1">
      <c r="A27" s="347">
        <v>2018</v>
      </c>
      <c r="B27" s="138" t="s">
        <v>615</v>
      </c>
      <c r="C27" s="142">
        <v>2090.9</v>
      </c>
      <c r="D27" s="142">
        <v>2.8</v>
      </c>
      <c r="E27" s="142">
        <v>1083.3</v>
      </c>
      <c r="F27" s="142">
        <v>445</v>
      </c>
      <c r="G27" s="142">
        <v>48</v>
      </c>
      <c r="H27" s="142">
        <v>41.6</v>
      </c>
      <c r="I27" s="142">
        <v>344.4</v>
      </c>
      <c r="J27" s="142">
        <v>77.900000000000006</v>
      </c>
      <c r="K27" s="142">
        <v>7.7</v>
      </c>
      <c r="L27" s="142">
        <v>18</v>
      </c>
      <c r="M27" s="292">
        <v>-1.6</v>
      </c>
    </row>
    <row r="28" spans="1:13" s="33" customFormat="1" ht="15" customHeight="1">
      <c r="A28" s="347"/>
      <c r="B28" s="138" t="s">
        <v>613</v>
      </c>
      <c r="C28" s="142">
        <v>5167.6279999999997</v>
      </c>
      <c r="D28" s="142">
        <v>33.177999999999997</v>
      </c>
      <c r="E28" s="142">
        <v>2802.7640000000001</v>
      </c>
      <c r="F28" s="142">
        <v>804.44799999999998</v>
      </c>
      <c r="G28" s="142">
        <v>97.924000000000007</v>
      </c>
      <c r="H28" s="142">
        <v>182.239</v>
      </c>
      <c r="I28" s="142">
        <v>861.60299999999995</v>
      </c>
      <c r="J28" s="142">
        <v>159.66399999999999</v>
      </c>
      <c r="K28" s="142">
        <v>42.948999999999998</v>
      </c>
      <c r="L28" s="142">
        <v>147.90600000000001</v>
      </c>
      <c r="M28" s="292">
        <v>2.68</v>
      </c>
    </row>
    <row r="29" spans="1:13" s="33" customFormat="1" ht="15" customHeight="1">
      <c r="A29" s="1568"/>
      <c r="B29" s="1625" t="s">
        <v>620</v>
      </c>
      <c r="C29" s="1588">
        <v>7926.5479999999998</v>
      </c>
      <c r="D29" s="1588">
        <v>71.281000000000006</v>
      </c>
      <c r="E29" s="1588">
        <v>3891.58</v>
      </c>
      <c r="F29" s="1588">
        <v>1069.309</v>
      </c>
      <c r="G29" s="1588">
        <v>150.024</v>
      </c>
      <c r="H29" s="1588">
        <v>289.274</v>
      </c>
      <c r="I29" s="1588">
        <v>1593.5940000000001</v>
      </c>
      <c r="J29" s="1588">
        <v>263.94299999999998</v>
      </c>
      <c r="K29" s="1588">
        <v>63.031999999999996</v>
      </c>
      <c r="L29" s="1588">
        <v>327.19400000000002</v>
      </c>
      <c r="M29" s="292">
        <v>12.667999999999999</v>
      </c>
    </row>
    <row r="30" spans="1:13" ht="15" customHeight="1">
      <c r="A30" s="2139" t="s">
        <v>648</v>
      </c>
      <c r="B30" s="2139"/>
      <c r="C30" s="2139"/>
      <c r="D30" s="2139"/>
      <c r="E30" s="2139"/>
      <c r="F30" s="2139"/>
      <c r="G30" s="2139"/>
      <c r="H30" s="2139"/>
      <c r="I30" s="2139"/>
      <c r="J30" s="2139"/>
      <c r="K30" s="2139"/>
      <c r="L30" s="2139"/>
      <c r="M30" s="2139"/>
    </row>
    <row r="31" spans="1:13" s="1321" customFormat="1" ht="15" customHeight="1">
      <c r="A31" s="1364" t="s">
        <v>520</v>
      </c>
      <c r="F31" s="1365"/>
    </row>
    <row r="32" spans="1:13">
      <c r="C32" s="300"/>
      <c r="D32" s="300"/>
      <c r="E32" s="300"/>
      <c r="F32" s="300"/>
      <c r="G32" s="300"/>
      <c r="H32" s="300"/>
      <c r="I32" s="300"/>
      <c r="J32" s="300"/>
      <c r="K32" s="300"/>
      <c r="L32" s="300"/>
      <c r="M32" s="300"/>
    </row>
    <row r="33" spans="3:13">
      <c r="C33" s="300"/>
      <c r="D33" s="300"/>
      <c r="E33" s="300"/>
      <c r="F33" s="300"/>
      <c r="G33" s="300"/>
      <c r="H33" s="300"/>
      <c r="I33" s="300"/>
      <c r="J33" s="300"/>
      <c r="K33" s="300"/>
      <c r="L33" s="300"/>
      <c r="M33" s="300"/>
    </row>
  </sheetData>
  <mergeCells count="25">
    <mergeCell ref="A30:M30"/>
    <mergeCell ref="H6:H8"/>
    <mergeCell ref="A17:M17"/>
    <mergeCell ref="A23:M23"/>
    <mergeCell ref="A10:M10"/>
    <mergeCell ref="A16:M16"/>
    <mergeCell ref="A24:M24"/>
    <mergeCell ref="M6:M8"/>
    <mergeCell ref="E6:E8"/>
    <mergeCell ref="A9:M9"/>
    <mergeCell ref="L2:M2"/>
    <mergeCell ref="G6:G8"/>
    <mergeCell ref="K6:K8"/>
    <mergeCell ref="L6:L8"/>
    <mergeCell ref="L1:M1"/>
    <mergeCell ref="J6:J8"/>
    <mergeCell ref="A1:H1"/>
    <mergeCell ref="A2:E2"/>
    <mergeCell ref="A5:B8"/>
    <mergeCell ref="C5:C8"/>
    <mergeCell ref="D6:D8"/>
    <mergeCell ref="A4:E4"/>
    <mergeCell ref="A3:I3"/>
    <mergeCell ref="I6:I8"/>
    <mergeCell ref="F6:F8"/>
  </mergeCells>
  <phoneticPr fontId="0" type="noConversion"/>
  <hyperlinks>
    <hyperlink ref="L2" location="'Spis tablic     List of tables'!A1" display="Powrót do spisu tablic"/>
    <hyperlink ref="L1" location="'Spis tablic     List of tables'!A1" display="Powrót do spisu tablic"/>
    <hyperlink ref="L1:M1" location="'Spis tablic     List of tables'!A29" display="Powrót do spisu tablic"/>
    <hyperlink ref="L2:M2" location="'Spis tablic     List of tables'!A32" display="Return to list of tables"/>
  </hyperlinks>
  <printOptions gridLinesSet="0"/>
  <pageMargins left="0.39370078740157483" right="0.39370078740157483" top="0.19685039370078741" bottom="0.19685039370078741" header="0.31496062992125984" footer="0.31496062992125984"/>
  <pageSetup paperSize="9" scale="95" orientation="landscape" r:id="rId1"/>
  <headerFooter scaleWithDoc="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showGridLines="0" zoomScaleNormal="100" workbookViewId="0">
      <selection activeCell="A3" sqref="A3:L3"/>
    </sheetView>
  </sheetViews>
  <sheetFormatPr defaultColWidth="9" defaultRowHeight="13.2"/>
  <cols>
    <col min="1" max="1" width="6.59765625" style="16" customWidth="1"/>
    <col min="2" max="2" width="10.69921875" style="16" customWidth="1"/>
    <col min="3" max="13" width="10.19921875" style="16" customWidth="1"/>
    <col min="14" max="14" width="9" style="16"/>
    <col min="15" max="15" width="2.3984375" style="16" customWidth="1"/>
    <col min="16" max="16" width="9" style="16"/>
    <col min="17" max="17" width="2.3984375" style="16" customWidth="1"/>
    <col min="18" max="18" width="9" style="16"/>
    <col min="19" max="19" width="2.3984375" style="16" customWidth="1"/>
    <col min="20" max="20" width="9" style="16"/>
    <col min="21" max="21" width="2.3984375" style="16" customWidth="1"/>
    <col min="22" max="22" width="9" style="16"/>
    <col min="23" max="23" width="2.3984375" style="16" customWidth="1"/>
    <col min="24" max="24" width="9" style="16"/>
    <col min="25" max="25" width="2.3984375" style="16" customWidth="1"/>
    <col min="26" max="26" width="9" style="16"/>
    <col min="27" max="27" width="2.3984375" style="16" customWidth="1"/>
    <col min="28" max="28" width="9" style="16"/>
    <col min="29" max="29" width="2.3984375" style="16" customWidth="1"/>
    <col min="30" max="30" width="9" style="16"/>
    <col min="31" max="31" width="2.3984375" style="16" customWidth="1"/>
    <col min="32" max="16384" width="9" style="16"/>
  </cols>
  <sheetData>
    <row r="1" spans="1:14" ht="12.75" customHeight="1">
      <c r="A1" s="2142"/>
      <c r="B1" s="2142"/>
      <c r="C1" s="2142"/>
      <c r="D1" s="2142"/>
      <c r="H1" s="341"/>
      <c r="I1" s="79"/>
      <c r="L1" s="1877" t="s">
        <v>31</v>
      </c>
      <c r="M1" s="1877"/>
    </row>
    <row r="2" spans="1:14" ht="12.75" customHeight="1">
      <c r="A2" s="2143"/>
      <c r="B2" s="2143"/>
      <c r="C2" s="2143"/>
      <c r="D2" s="2143"/>
      <c r="L2" s="1802" t="s">
        <v>283</v>
      </c>
      <c r="M2" s="1802"/>
    </row>
    <row r="3" spans="1:14" s="21" customFormat="1" ht="12.75" customHeight="1">
      <c r="A3" s="2144" t="s">
        <v>492</v>
      </c>
      <c r="B3" s="2144"/>
      <c r="C3" s="2144"/>
      <c r="D3" s="2144"/>
      <c r="E3" s="2144"/>
      <c r="F3" s="2144"/>
      <c r="G3" s="2144"/>
      <c r="H3" s="2144"/>
      <c r="I3" s="2144"/>
      <c r="J3" s="2144"/>
      <c r="K3" s="2144"/>
      <c r="L3" s="2144"/>
      <c r="M3" s="85"/>
    </row>
    <row r="4" spans="1:14" s="1550" customFormat="1" ht="14.25" customHeight="1">
      <c r="A4" s="2140" t="s">
        <v>1122</v>
      </c>
      <c r="B4" s="2140"/>
      <c r="C4" s="2140"/>
      <c r="D4" s="2140"/>
      <c r="E4" s="2140"/>
      <c r="F4" s="2140"/>
      <c r="G4" s="2140"/>
      <c r="H4" s="2140"/>
      <c r="I4" s="2140"/>
      <c r="J4" s="2140"/>
      <c r="K4" s="2140"/>
      <c r="L4" s="2140"/>
      <c r="M4" s="2140"/>
    </row>
    <row r="5" spans="1:14" s="27" customFormat="1" ht="12.75" customHeight="1">
      <c r="A5" s="1903" t="s">
        <v>1123</v>
      </c>
      <c r="B5" s="1904"/>
      <c r="C5" s="1916" t="s">
        <v>1100</v>
      </c>
      <c r="D5" s="41"/>
      <c r="E5" s="41"/>
      <c r="F5" s="41"/>
      <c r="G5" s="41"/>
      <c r="H5" s="41"/>
      <c r="I5" s="41"/>
      <c r="J5" s="41"/>
      <c r="K5" s="41"/>
      <c r="L5" s="41"/>
      <c r="M5" s="41"/>
    </row>
    <row r="6" spans="1:14" s="27" customFormat="1" ht="16.2" customHeight="1">
      <c r="A6" s="1905"/>
      <c r="B6" s="1906"/>
      <c r="C6" s="1927"/>
      <c r="D6" s="1973" t="s">
        <v>1101</v>
      </c>
      <c r="E6" s="1973" t="s">
        <v>1102</v>
      </c>
      <c r="F6" s="1973" t="s">
        <v>1103</v>
      </c>
      <c r="G6" s="1973" t="s">
        <v>1115</v>
      </c>
      <c r="H6" s="1904" t="s">
        <v>1124</v>
      </c>
      <c r="I6" s="1973" t="s">
        <v>1106</v>
      </c>
      <c r="J6" s="1973" t="s">
        <v>1107</v>
      </c>
      <c r="K6" s="1973" t="s">
        <v>1108</v>
      </c>
      <c r="L6" s="1973" t="s">
        <v>1109</v>
      </c>
      <c r="M6" s="1916" t="s">
        <v>1110</v>
      </c>
    </row>
    <row r="7" spans="1:14" s="27" customFormat="1" ht="18" customHeight="1">
      <c r="A7" s="1905"/>
      <c r="B7" s="1906"/>
      <c r="C7" s="1927"/>
      <c r="D7" s="1909"/>
      <c r="E7" s="1909"/>
      <c r="F7" s="1968"/>
      <c r="G7" s="1909"/>
      <c r="H7" s="1906"/>
      <c r="I7" s="1909"/>
      <c r="J7" s="1909"/>
      <c r="K7" s="1909"/>
      <c r="L7" s="1909"/>
      <c r="M7" s="1927"/>
    </row>
    <row r="8" spans="1:14" s="27" customFormat="1" ht="130.19999999999999" customHeight="1">
      <c r="A8" s="1907"/>
      <c r="B8" s="1908"/>
      <c r="C8" s="2132"/>
      <c r="D8" s="1910"/>
      <c r="E8" s="1910"/>
      <c r="F8" s="1969"/>
      <c r="G8" s="1910"/>
      <c r="H8" s="1908"/>
      <c r="I8" s="1910"/>
      <c r="J8" s="1910"/>
      <c r="K8" s="1910"/>
      <c r="L8" s="1910"/>
      <c r="M8" s="2132"/>
    </row>
    <row r="9" spans="1:14" s="27" customFormat="1" ht="13.2" customHeight="1">
      <c r="A9" s="2127" t="s">
        <v>165</v>
      </c>
      <c r="B9" s="2127"/>
      <c r="C9" s="2127"/>
      <c r="D9" s="2127"/>
      <c r="E9" s="2127"/>
      <c r="F9" s="2127"/>
      <c r="G9" s="2127"/>
      <c r="H9" s="2127"/>
      <c r="I9" s="2127"/>
      <c r="J9" s="2127"/>
      <c r="K9" s="2127"/>
      <c r="L9" s="2127"/>
      <c r="M9" s="2127"/>
    </row>
    <row r="10" spans="1:14" s="1357" customFormat="1" ht="13.2" customHeight="1">
      <c r="A10" s="2129" t="s">
        <v>166</v>
      </c>
      <c r="B10" s="2129"/>
      <c r="C10" s="2129"/>
      <c r="D10" s="2129"/>
      <c r="E10" s="2129"/>
      <c r="F10" s="2129"/>
      <c r="G10" s="2129"/>
      <c r="H10" s="2129"/>
      <c r="I10" s="2129"/>
      <c r="J10" s="2129"/>
      <c r="K10" s="2129"/>
      <c r="L10" s="2129"/>
      <c r="M10" s="2129"/>
    </row>
    <row r="11" spans="1:14" s="27" customFormat="1" ht="15" customHeight="1">
      <c r="A11" s="347">
        <v>2017</v>
      </c>
      <c r="B11" s="138" t="s">
        <v>620</v>
      </c>
      <c r="C11" s="161">
        <v>5.2</v>
      </c>
      <c r="D11" s="161">
        <v>11</v>
      </c>
      <c r="E11" s="161">
        <v>6.8</v>
      </c>
      <c r="F11" s="161">
        <v>10.199999999999999</v>
      </c>
      <c r="G11" s="161">
        <v>7.2</v>
      </c>
      <c r="H11" s="161">
        <v>4.7</v>
      </c>
      <c r="I11" s="161">
        <v>2.6</v>
      </c>
      <c r="J11" s="161">
        <v>4.5</v>
      </c>
      <c r="K11" s="161">
        <v>11.1</v>
      </c>
      <c r="L11" s="161">
        <v>4.3</v>
      </c>
      <c r="M11" s="162">
        <v>2.6</v>
      </c>
    </row>
    <row r="12" spans="1:14" s="27" customFormat="1" ht="15" customHeight="1">
      <c r="A12" s="347"/>
      <c r="B12" s="138" t="s">
        <v>53</v>
      </c>
      <c r="C12" s="161">
        <v>5.0999999999999996</v>
      </c>
      <c r="D12" s="161">
        <v>10.1</v>
      </c>
      <c r="E12" s="161">
        <v>6.5</v>
      </c>
      <c r="F12" s="161">
        <v>9.1999999999999993</v>
      </c>
      <c r="G12" s="161">
        <v>5.6</v>
      </c>
      <c r="H12" s="161">
        <v>5.0999999999999996</v>
      </c>
      <c r="I12" s="161">
        <v>2.9</v>
      </c>
      <c r="J12" s="161">
        <v>3.3</v>
      </c>
      <c r="K12" s="161">
        <v>8.8000000000000007</v>
      </c>
      <c r="L12" s="161">
        <v>6.5</v>
      </c>
      <c r="M12" s="162">
        <v>1.3</v>
      </c>
      <c r="N12" s="1156"/>
    </row>
    <row r="13" spans="1:14" s="27" customFormat="1" ht="15" customHeight="1">
      <c r="A13" s="347">
        <v>2018</v>
      </c>
      <c r="B13" s="138" t="s">
        <v>615</v>
      </c>
      <c r="C13" s="161">
        <v>5.2</v>
      </c>
      <c r="D13" s="161">
        <v>0.1</v>
      </c>
      <c r="E13" s="161">
        <v>6.8</v>
      </c>
      <c r="F13" s="161">
        <v>13.5</v>
      </c>
      <c r="G13" s="161">
        <v>4.8</v>
      </c>
      <c r="H13" s="142">
        <v>3</v>
      </c>
      <c r="I13" s="161">
        <v>2.8</v>
      </c>
      <c r="J13" s="161">
        <v>5.4</v>
      </c>
      <c r="K13" s="142">
        <v>4</v>
      </c>
      <c r="L13" s="161">
        <v>2.6</v>
      </c>
      <c r="M13" s="162">
        <v>-0.8</v>
      </c>
    </row>
    <row r="14" spans="1:14" s="27" customFormat="1" ht="15" customHeight="1">
      <c r="A14" s="347"/>
      <c r="B14" s="1625" t="s">
        <v>613</v>
      </c>
      <c r="C14" s="1628">
        <v>5.7</v>
      </c>
      <c r="D14" s="1628">
        <v>10.6</v>
      </c>
      <c r="E14" s="1628">
        <v>7.4</v>
      </c>
      <c r="F14" s="1628">
        <v>13.2</v>
      </c>
      <c r="G14" s="1628">
        <v>5.4</v>
      </c>
      <c r="H14" s="1628">
        <v>4.8</v>
      </c>
      <c r="I14" s="1588">
        <v>3</v>
      </c>
      <c r="J14" s="1628">
        <v>6.1</v>
      </c>
      <c r="K14" s="1628">
        <v>8.9</v>
      </c>
      <c r="L14" s="1588">
        <v>7</v>
      </c>
      <c r="M14" s="360">
        <v>1.6</v>
      </c>
    </row>
    <row r="15" spans="1:14" s="27" customFormat="1" ht="15" customHeight="1">
      <c r="A15" s="1568"/>
      <c r="B15" s="1625" t="s">
        <v>620</v>
      </c>
      <c r="C15" s="1588">
        <v>5.7</v>
      </c>
      <c r="D15" s="1588">
        <v>15</v>
      </c>
      <c r="E15" s="1628">
        <v>6.9</v>
      </c>
      <c r="F15" s="1628">
        <v>11.7</v>
      </c>
      <c r="G15" s="1628">
        <v>5.6</v>
      </c>
      <c r="H15" s="1628">
        <v>4.9000000000000004</v>
      </c>
      <c r="I15" s="1628">
        <v>3.5</v>
      </c>
      <c r="J15" s="1628">
        <v>6.1</v>
      </c>
      <c r="K15" s="1628">
        <v>8.3000000000000007</v>
      </c>
      <c r="L15" s="1628">
        <v>8.5</v>
      </c>
      <c r="M15" s="360">
        <v>3.4</v>
      </c>
    </row>
    <row r="16" spans="1:14" s="27" customFormat="1" ht="13.2" customHeight="1">
      <c r="A16" s="2125" t="s">
        <v>167</v>
      </c>
      <c r="B16" s="2125"/>
      <c r="C16" s="2125"/>
      <c r="D16" s="2125"/>
      <c r="E16" s="2125"/>
      <c r="F16" s="2125"/>
      <c r="G16" s="2125"/>
      <c r="H16" s="2125"/>
      <c r="I16" s="2125"/>
      <c r="J16" s="2125"/>
      <c r="K16" s="2125"/>
      <c r="L16" s="2125"/>
      <c r="M16" s="2125"/>
    </row>
    <row r="17" spans="1:13" s="1357" customFormat="1" ht="13.2" customHeight="1">
      <c r="A17" s="2129" t="s">
        <v>170</v>
      </c>
      <c r="B17" s="2129"/>
      <c r="C17" s="2129"/>
      <c r="D17" s="2129"/>
      <c r="E17" s="2129"/>
      <c r="F17" s="2129"/>
      <c r="G17" s="2129"/>
      <c r="H17" s="2129"/>
      <c r="I17" s="2129"/>
      <c r="J17" s="2129"/>
      <c r="K17" s="2129"/>
      <c r="L17" s="2129"/>
      <c r="M17" s="2129"/>
    </row>
    <row r="18" spans="1:13" s="27" customFormat="1" ht="15" customHeight="1">
      <c r="A18" s="1568">
        <v>2017</v>
      </c>
      <c r="B18" s="138" t="s">
        <v>620</v>
      </c>
      <c r="C18" s="161">
        <v>5.9</v>
      </c>
      <c r="D18" s="161">
        <v>13.1</v>
      </c>
      <c r="E18" s="142">
        <v>8</v>
      </c>
      <c r="F18" s="161">
        <v>9.5</v>
      </c>
      <c r="G18" s="161">
        <v>9.4</v>
      </c>
      <c r="H18" s="161">
        <v>4.9000000000000004</v>
      </c>
      <c r="I18" s="142">
        <v>2</v>
      </c>
      <c r="J18" s="161">
        <v>6.5</v>
      </c>
      <c r="K18" s="161">
        <v>11.5</v>
      </c>
      <c r="L18" s="161">
        <v>4.8</v>
      </c>
      <c r="M18" s="162">
        <v>3.7</v>
      </c>
    </row>
    <row r="19" spans="1:13" s="345" customFormat="1" ht="15" customHeight="1">
      <c r="A19" s="1158"/>
      <c r="B19" s="138" t="s">
        <v>53</v>
      </c>
      <c r="C19" s="142">
        <v>5.5</v>
      </c>
      <c r="D19" s="142">
        <v>14.7</v>
      </c>
      <c r="E19" s="142">
        <v>7</v>
      </c>
      <c r="F19" s="142">
        <v>8.3000000000000007</v>
      </c>
      <c r="G19" s="142">
        <v>7.6</v>
      </c>
      <c r="H19" s="142">
        <v>5.0999999999999996</v>
      </c>
      <c r="I19" s="142">
        <v>2.4</v>
      </c>
      <c r="J19" s="142">
        <v>5</v>
      </c>
      <c r="K19" s="142">
        <v>12.6</v>
      </c>
      <c r="L19" s="142">
        <v>6.7</v>
      </c>
      <c r="M19" s="143">
        <v>2.2999999999999998</v>
      </c>
    </row>
    <row r="20" spans="1:13" s="27" customFormat="1" ht="15" customHeight="1">
      <c r="A20" s="347">
        <v>2018</v>
      </c>
      <c r="B20" s="138" t="s">
        <v>615</v>
      </c>
      <c r="C20" s="161">
        <v>5.0999999999999996</v>
      </c>
      <c r="D20" s="142">
        <v>4</v>
      </c>
      <c r="E20" s="142">
        <v>6.6</v>
      </c>
      <c r="F20" s="142">
        <v>13</v>
      </c>
      <c r="G20" s="161">
        <v>8.1999999999999993</v>
      </c>
      <c r="H20" s="161">
        <v>3.2</v>
      </c>
      <c r="I20" s="142">
        <v>2.2000000000000002</v>
      </c>
      <c r="J20" s="161">
        <v>8.1</v>
      </c>
      <c r="K20" s="161">
        <v>3.7</v>
      </c>
      <c r="L20" s="161">
        <v>2.4</v>
      </c>
      <c r="M20" s="162">
        <v>0.2</v>
      </c>
    </row>
    <row r="21" spans="1:13" s="27" customFormat="1" ht="15" customHeight="1">
      <c r="A21" s="347"/>
      <c r="B21" s="138" t="s">
        <v>613</v>
      </c>
      <c r="C21" s="161">
        <v>5.9</v>
      </c>
      <c r="D21" s="161">
        <v>12.9</v>
      </c>
      <c r="E21" s="142">
        <v>8</v>
      </c>
      <c r="F21" s="161">
        <v>12.6</v>
      </c>
      <c r="G21" s="161">
        <v>8.3000000000000007</v>
      </c>
      <c r="H21" s="161">
        <v>5.3</v>
      </c>
      <c r="I21" s="142">
        <v>2.7</v>
      </c>
      <c r="J21" s="161">
        <v>7.9</v>
      </c>
      <c r="K21" s="142">
        <v>8</v>
      </c>
      <c r="L21" s="161">
        <v>6.1</v>
      </c>
      <c r="M21" s="360">
        <v>2.1</v>
      </c>
    </row>
    <row r="22" spans="1:13" s="27" customFormat="1" ht="15" customHeight="1">
      <c r="A22" s="1568"/>
      <c r="B22" s="1625" t="s">
        <v>620</v>
      </c>
      <c r="C22" s="1628">
        <v>5.9</v>
      </c>
      <c r="D22" s="1628">
        <v>16.8</v>
      </c>
      <c r="E22" s="1628">
        <v>7.4</v>
      </c>
      <c r="F22" s="1628">
        <v>11.3</v>
      </c>
      <c r="G22" s="1628">
        <v>8.1999999999999993</v>
      </c>
      <c r="H22" s="1628">
        <v>5.0999999999999996</v>
      </c>
      <c r="I22" s="1628">
        <v>3.2</v>
      </c>
      <c r="J22" s="1628">
        <v>8.4</v>
      </c>
      <c r="K22" s="1628">
        <v>7.6</v>
      </c>
      <c r="L22" s="1628">
        <v>8.1</v>
      </c>
      <c r="M22" s="360">
        <v>3.5</v>
      </c>
    </row>
    <row r="23" spans="1:13" s="27" customFormat="1" ht="13.2" customHeight="1">
      <c r="A23" s="2125" t="s">
        <v>171</v>
      </c>
      <c r="B23" s="2125"/>
      <c r="C23" s="2125"/>
      <c r="D23" s="2125"/>
      <c r="E23" s="2125"/>
      <c r="F23" s="2125"/>
      <c r="G23" s="2125"/>
      <c r="H23" s="2125"/>
      <c r="I23" s="2125"/>
      <c r="J23" s="2125"/>
      <c r="K23" s="2125"/>
      <c r="L23" s="2125"/>
      <c r="M23" s="2125"/>
    </row>
    <row r="24" spans="1:13" s="1357" customFormat="1" ht="13.2" customHeight="1">
      <c r="A24" s="2141" t="s">
        <v>172</v>
      </c>
      <c r="B24" s="2141"/>
      <c r="C24" s="2141"/>
      <c r="D24" s="2141"/>
      <c r="E24" s="2141"/>
      <c r="F24" s="2141"/>
      <c r="G24" s="2141"/>
      <c r="H24" s="2141"/>
      <c r="I24" s="2141"/>
      <c r="J24" s="2141"/>
      <c r="K24" s="2141"/>
      <c r="L24" s="2141"/>
      <c r="M24" s="2141"/>
    </row>
    <row r="25" spans="1:13" s="27" customFormat="1" ht="15" customHeight="1">
      <c r="A25" s="1568">
        <v>2017</v>
      </c>
      <c r="B25" s="138" t="s">
        <v>620</v>
      </c>
      <c r="C25" s="161">
        <v>4.9000000000000004</v>
      </c>
      <c r="D25" s="622">
        <v>10.8</v>
      </c>
      <c r="E25" s="142">
        <v>7</v>
      </c>
      <c r="F25" s="161">
        <v>7.6</v>
      </c>
      <c r="G25" s="161">
        <v>7.8</v>
      </c>
      <c r="H25" s="161">
        <v>4.4000000000000004</v>
      </c>
      <c r="I25" s="161">
        <v>1.3</v>
      </c>
      <c r="J25" s="142">
        <v>5</v>
      </c>
      <c r="K25" s="161">
        <v>10.7</v>
      </c>
      <c r="L25" s="142">
        <v>4</v>
      </c>
      <c r="M25" s="162">
        <v>2.6</v>
      </c>
    </row>
    <row r="26" spans="1:13" s="27" customFormat="1" ht="15" customHeight="1">
      <c r="A26" s="347"/>
      <c r="B26" s="138" t="s">
        <v>53</v>
      </c>
      <c r="C26" s="161">
        <v>4.5999999999999996</v>
      </c>
      <c r="D26" s="622">
        <v>12.7</v>
      </c>
      <c r="E26" s="161">
        <v>6.1</v>
      </c>
      <c r="F26" s="161">
        <v>6.7</v>
      </c>
      <c r="G26" s="161">
        <v>6.2</v>
      </c>
      <c r="H26" s="161">
        <v>4.5999999999999996</v>
      </c>
      <c r="I26" s="161">
        <v>1.6</v>
      </c>
      <c r="J26" s="161">
        <v>3.7</v>
      </c>
      <c r="K26" s="161">
        <v>11.2</v>
      </c>
      <c r="L26" s="161">
        <v>5.6</v>
      </c>
      <c r="M26" s="162">
        <v>1.1000000000000001</v>
      </c>
    </row>
    <row r="27" spans="1:13" s="27" customFormat="1" ht="15" customHeight="1">
      <c r="A27" s="347">
        <v>2018</v>
      </c>
      <c r="B27" s="138" t="s">
        <v>615</v>
      </c>
      <c r="C27" s="161">
        <v>4.3</v>
      </c>
      <c r="D27" s="622">
        <v>2.2000000000000002</v>
      </c>
      <c r="E27" s="142">
        <v>5.9</v>
      </c>
      <c r="F27" s="161">
        <v>10.6</v>
      </c>
      <c r="G27" s="161">
        <v>6.6</v>
      </c>
      <c r="H27" s="161">
        <v>2.6</v>
      </c>
      <c r="I27" s="161">
        <v>1.9</v>
      </c>
      <c r="J27" s="142">
        <v>6.9</v>
      </c>
      <c r="K27" s="142">
        <v>3</v>
      </c>
      <c r="L27" s="142">
        <v>1.4</v>
      </c>
      <c r="M27" s="360">
        <v>-0.8</v>
      </c>
    </row>
    <row r="28" spans="1:13" s="27" customFormat="1" ht="15" customHeight="1">
      <c r="A28" s="347"/>
      <c r="B28" s="138" t="s">
        <v>613</v>
      </c>
      <c r="C28" s="142">
        <v>5</v>
      </c>
      <c r="D28" s="1529">
        <v>11</v>
      </c>
      <c r="E28" s="142">
        <v>7.1</v>
      </c>
      <c r="F28" s="142">
        <v>10.3</v>
      </c>
      <c r="G28" s="142">
        <v>6.5</v>
      </c>
      <c r="H28" s="142">
        <v>4.5999999999999996</v>
      </c>
      <c r="I28" s="142">
        <v>2.2000000000000002</v>
      </c>
      <c r="J28" s="142">
        <v>6.7</v>
      </c>
      <c r="K28" s="142">
        <v>7.5</v>
      </c>
      <c r="L28" s="142">
        <v>5.5</v>
      </c>
      <c r="M28" s="292">
        <v>0.7</v>
      </c>
    </row>
    <row r="29" spans="1:13" s="27" customFormat="1" ht="15" customHeight="1">
      <c r="A29" s="1568"/>
      <c r="B29" s="1625" t="s">
        <v>620</v>
      </c>
      <c r="C29" s="1588">
        <v>5</v>
      </c>
      <c r="D29" s="1749">
        <v>14.6</v>
      </c>
      <c r="E29" s="1628">
        <v>6.5</v>
      </c>
      <c r="F29" s="1628">
        <v>9.3000000000000007</v>
      </c>
      <c r="G29" s="1628">
        <v>6.5</v>
      </c>
      <c r="H29" s="1628">
        <v>4.5999999999999996</v>
      </c>
      <c r="I29" s="1628">
        <v>2.7</v>
      </c>
      <c r="J29" s="1628">
        <v>7.1</v>
      </c>
      <c r="K29" s="1628">
        <v>6.8</v>
      </c>
      <c r="L29" s="1628">
        <v>7.7</v>
      </c>
      <c r="M29" s="360">
        <v>2.4</v>
      </c>
    </row>
    <row r="30" spans="1:13" ht="16.2" customHeight="1">
      <c r="A30" s="2126" t="s">
        <v>651</v>
      </c>
      <c r="B30" s="2126"/>
      <c r="C30" s="2126"/>
      <c r="D30" s="2126"/>
      <c r="E30" s="2126"/>
      <c r="F30" s="2126"/>
      <c r="G30" s="2126"/>
      <c r="H30" s="2126"/>
      <c r="I30" s="2126"/>
      <c r="J30" s="2126"/>
      <c r="K30" s="2126"/>
      <c r="L30" s="2126"/>
      <c r="M30" s="2126"/>
    </row>
    <row r="31" spans="1:13" s="1321" customFormat="1" ht="12" customHeight="1">
      <c r="A31" s="1364" t="s">
        <v>519</v>
      </c>
      <c r="B31" s="1364"/>
      <c r="C31" s="1364"/>
      <c r="D31" s="1364"/>
      <c r="E31" s="1364"/>
      <c r="F31" s="1364"/>
      <c r="G31" s="1364"/>
      <c r="H31" s="1364"/>
    </row>
  </sheetData>
  <mergeCells count="25">
    <mergeCell ref="A1:D1"/>
    <mergeCell ref="A2:D2"/>
    <mergeCell ref="L1:M1"/>
    <mergeCell ref="L2:M2"/>
    <mergeCell ref="J6:J8"/>
    <mergeCell ref="F6:F8"/>
    <mergeCell ref="A3:L3"/>
    <mergeCell ref="G6:G8"/>
    <mergeCell ref="E6:E8"/>
    <mergeCell ref="M6:M8"/>
    <mergeCell ref="H6:H8"/>
    <mergeCell ref="A5:B8"/>
    <mergeCell ref="A30:M30"/>
    <mergeCell ref="A4:M4"/>
    <mergeCell ref="A9:M9"/>
    <mergeCell ref="L6:L8"/>
    <mergeCell ref="I6:I8"/>
    <mergeCell ref="C5:C8"/>
    <mergeCell ref="A10:M10"/>
    <mergeCell ref="D6:D8"/>
    <mergeCell ref="K6:K8"/>
    <mergeCell ref="A16:M16"/>
    <mergeCell ref="A24:M24"/>
    <mergeCell ref="A17:M17"/>
    <mergeCell ref="A23:M23"/>
  </mergeCells>
  <phoneticPr fontId="0" type="noConversion"/>
  <hyperlinks>
    <hyperlink ref="L1" location="'Spis tablic     List of tables'!A1" display="Powrót do spisu tablic"/>
    <hyperlink ref="L2" location="'Spis tablic     List of tables'!A1" display="Powrót do spisu tablic"/>
    <hyperlink ref="L1:M1" location="'Spis tablic     List of tables'!A30" display="Powrót do spisu tablic"/>
    <hyperlink ref="L2:M2" location="'Spis tablic     List of tables'!A33" display="Return to list of tables"/>
  </hyperlinks>
  <printOptions gridLinesSet="0"/>
  <pageMargins left="0.39370078740157483" right="0.39370078740157483" top="0.19685039370078741" bottom="0.19685039370078741" header="0.31496062992125984" footer="0.31496062992125984"/>
  <pageSetup paperSize="9" scale="9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showGridLines="0" zoomScaleNormal="100" workbookViewId="0">
      <selection sqref="A1:F1"/>
    </sheetView>
  </sheetViews>
  <sheetFormatPr defaultRowHeight="13.8"/>
  <cols>
    <col min="1" max="1" width="7.09765625" customWidth="1"/>
    <col min="2" max="2" width="12.59765625" customWidth="1"/>
    <col min="3" max="11" width="11.69921875" customWidth="1"/>
  </cols>
  <sheetData>
    <row r="1" spans="1:13">
      <c r="A1" s="1825" t="s">
        <v>556</v>
      </c>
      <c r="B1" s="1825"/>
      <c r="C1" s="1825"/>
      <c r="D1" s="1825"/>
      <c r="E1" s="1825"/>
      <c r="F1" s="1825"/>
      <c r="J1" s="233" t="s">
        <v>31</v>
      </c>
      <c r="M1" s="89"/>
    </row>
    <row r="2" spans="1:13" s="1306" customFormat="1">
      <c r="A2" s="1803" t="s">
        <v>221</v>
      </c>
      <c r="B2" s="1803"/>
      <c r="C2" s="1803"/>
      <c r="D2" s="1803"/>
      <c r="E2" s="1803"/>
      <c r="F2" s="1803"/>
      <c r="J2" s="1313" t="s">
        <v>283</v>
      </c>
      <c r="K2" s="1314"/>
      <c r="M2" s="1315"/>
    </row>
    <row r="3" spans="1:13" ht="28.5" customHeight="1">
      <c r="A3" s="1821" t="s">
        <v>878</v>
      </c>
      <c r="B3" s="1821"/>
      <c r="C3" s="1804" t="s">
        <v>879</v>
      </c>
      <c r="D3" s="1808"/>
      <c r="E3" s="1811"/>
      <c r="F3" s="1804" t="s">
        <v>880</v>
      </c>
      <c r="G3" s="1808"/>
      <c r="H3" s="1834" t="s">
        <v>881</v>
      </c>
      <c r="I3" s="1835"/>
      <c r="J3" s="1835"/>
      <c r="K3" s="1835"/>
    </row>
    <row r="4" spans="1:13">
      <c r="A4" s="1809"/>
      <c r="B4" s="1809"/>
      <c r="C4" s="1805"/>
      <c r="D4" s="1809"/>
      <c r="E4" s="1812"/>
      <c r="F4" s="1805"/>
      <c r="G4" s="1809"/>
      <c r="H4" s="1804" t="s">
        <v>882</v>
      </c>
      <c r="I4" s="1808"/>
      <c r="J4" s="1808"/>
      <c r="K4" s="1808"/>
    </row>
    <row r="5" spans="1:13">
      <c r="A5" s="1809"/>
      <c r="B5" s="1809"/>
      <c r="C5" s="1805"/>
      <c r="D5" s="1809"/>
      <c r="E5" s="1812"/>
      <c r="F5" s="1805"/>
      <c r="G5" s="1809"/>
      <c r="H5" s="1805"/>
      <c r="I5" s="1809"/>
      <c r="J5" s="1809"/>
      <c r="K5" s="1809"/>
    </row>
    <row r="6" spans="1:13">
      <c r="A6" s="1809"/>
      <c r="B6" s="1809"/>
      <c r="C6" s="1805"/>
      <c r="D6" s="1809"/>
      <c r="E6" s="1812"/>
      <c r="F6" s="1805"/>
      <c r="G6" s="1809"/>
      <c r="H6" s="1805"/>
      <c r="I6" s="1809"/>
      <c r="J6" s="1809"/>
      <c r="K6" s="1809"/>
    </row>
    <row r="7" spans="1:13">
      <c r="A7" s="1809"/>
      <c r="B7" s="1809"/>
      <c r="C7" s="1805"/>
      <c r="D7" s="1809"/>
      <c r="E7" s="1812"/>
      <c r="F7" s="1805"/>
      <c r="G7" s="1809"/>
      <c r="H7" s="1806"/>
      <c r="I7" s="1810"/>
      <c r="J7" s="1810"/>
      <c r="K7" s="1810"/>
    </row>
    <row r="8" spans="1:13">
      <c r="A8" s="1809"/>
      <c r="B8" s="1809"/>
      <c r="C8" s="1805"/>
      <c r="D8" s="1809"/>
      <c r="E8" s="1812"/>
      <c r="F8" s="1805"/>
      <c r="G8" s="1809"/>
      <c r="H8" s="1804" t="s">
        <v>883</v>
      </c>
      <c r="I8" s="1811"/>
      <c r="J8" s="1804" t="s">
        <v>884</v>
      </c>
      <c r="K8" s="1808"/>
    </row>
    <row r="9" spans="1:13">
      <c r="A9" s="1809"/>
      <c r="B9" s="1809"/>
      <c r="C9" s="1805"/>
      <c r="D9" s="1809"/>
      <c r="E9" s="1812"/>
      <c r="F9" s="1805"/>
      <c r="G9" s="1809"/>
      <c r="H9" s="1805"/>
      <c r="I9" s="1812"/>
      <c r="J9" s="1805"/>
      <c r="K9" s="1809"/>
    </row>
    <row r="10" spans="1:13">
      <c r="A10" s="1809"/>
      <c r="B10" s="1809"/>
      <c r="C10" s="1805"/>
      <c r="D10" s="1809"/>
      <c r="E10" s="1812"/>
      <c r="F10" s="1805"/>
      <c r="G10" s="1809"/>
      <c r="H10" s="1805"/>
      <c r="I10" s="1812"/>
      <c r="J10" s="1805"/>
      <c r="K10" s="1809"/>
    </row>
    <row r="11" spans="1:13">
      <c r="A11" s="1809"/>
      <c r="B11" s="1809"/>
      <c r="C11" s="1813"/>
      <c r="D11" s="1814"/>
      <c r="E11" s="1815"/>
      <c r="F11" s="1813"/>
      <c r="G11" s="1814"/>
      <c r="H11" s="1806"/>
      <c r="I11" s="1845"/>
      <c r="J11" s="1806"/>
      <c r="K11" s="1810"/>
    </row>
    <row r="12" spans="1:13">
      <c r="A12" s="1809"/>
      <c r="B12" s="1809"/>
      <c r="C12" s="1826" t="s">
        <v>791</v>
      </c>
      <c r="D12" s="1793" t="s">
        <v>35</v>
      </c>
      <c r="E12" s="1822" t="s">
        <v>36</v>
      </c>
      <c r="F12" s="1826" t="s">
        <v>792</v>
      </c>
      <c r="G12" s="1831" t="s">
        <v>35</v>
      </c>
      <c r="H12" s="1836" t="s">
        <v>35</v>
      </c>
      <c r="I12" s="1842" t="s">
        <v>36</v>
      </c>
      <c r="J12" s="1836" t="s">
        <v>35</v>
      </c>
      <c r="K12" s="1839" t="s">
        <v>36</v>
      </c>
    </row>
    <row r="13" spans="1:13">
      <c r="A13" s="1809"/>
      <c r="B13" s="1809"/>
      <c r="C13" s="1827"/>
      <c r="D13" s="1794"/>
      <c r="E13" s="1823"/>
      <c r="F13" s="1827"/>
      <c r="G13" s="1832"/>
      <c r="H13" s="1837"/>
      <c r="I13" s="1843"/>
      <c r="J13" s="1837"/>
      <c r="K13" s="1840"/>
    </row>
    <row r="14" spans="1:13">
      <c r="A14" s="1814"/>
      <c r="B14" s="1814"/>
      <c r="C14" s="1828"/>
      <c r="D14" s="1829"/>
      <c r="E14" s="1830"/>
      <c r="F14" s="1828"/>
      <c r="G14" s="1833"/>
      <c r="H14" s="1838"/>
      <c r="I14" s="1844"/>
      <c r="J14" s="1838"/>
      <c r="K14" s="1841"/>
    </row>
    <row r="15" spans="1:13" s="125" customFormat="1" ht="16.95" customHeight="1">
      <c r="A15" s="757">
        <v>2016</v>
      </c>
      <c r="B15" s="743" t="s">
        <v>53</v>
      </c>
      <c r="C15" s="758">
        <v>4065.97</v>
      </c>
      <c r="D15" s="315">
        <v>104.9</v>
      </c>
      <c r="E15" s="1091" t="s">
        <v>15</v>
      </c>
      <c r="F15" s="758">
        <v>1975.4</v>
      </c>
      <c r="G15" s="315">
        <v>101.9</v>
      </c>
      <c r="H15" s="315">
        <v>91.9</v>
      </c>
      <c r="I15" s="759" t="s">
        <v>15</v>
      </c>
      <c r="J15" s="315">
        <v>93.4</v>
      </c>
      <c r="K15" s="760" t="s">
        <v>15</v>
      </c>
    </row>
    <row r="16" spans="1:13" s="584" customFormat="1" ht="16.95" customHeight="1">
      <c r="A16" s="747">
        <v>2017</v>
      </c>
      <c r="B16" s="761" t="s">
        <v>53</v>
      </c>
      <c r="C16" s="762">
        <v>4375.3999999999996</v>
      </c>
      <c r="D16" s="763">
        <v>107.6</v>
      </c>
      <c r="E16" s="1091" t="s">
        <v>15</v>
      </c>
      <c r="F16" s="762">
        <v>2029.96</v>
      </c>
      <c r="G16" s="763">
        <v>102.8</v>
      </c>
      <c r="H16" s="763">
        <v>109.7</v>
      </c>
      <c r="I16" s="764" t="s">
        <v>15</v>
      </c>
      <c r="J16" s="763">
        <v>104.7</v>
      </c>
      <c r="K16" s="765" t="s">
        <v>15</v>
      </c>
    </row>
    <row r="17" spans="1:11" s="533" customFormat="1" ht="16.95" customHeight="1">
      <c r="A17" s="742"/>
      <c r="B17" s="754"/>
      <c r="C17" s="737"/>
      <c r="D17" s="187"/>
      <c r="E17" s="745"/>
      <c r="F17" s="766"/>
      <c r="G17" s="749"/>
      <c r="H17" s="187"/>
      <c r="I17" s="745"/>
      <c r="J17" s="187"/>
      <c r="K17" s="746"/>
    </row>
    <row r="18" spans="1:11" s="589" customFormat="1" ht="16.95" customHeight="1">
      <c r="A18" s="742">
        <v>2017</v>
      </c>
      <c r="B18" s="754" t="s">
        <v>75</v>
      </c>
      <c r="C18" s="737">
        <v>4382.07</v>
      </c>
      <c r="D18" s="187">
        <v>108</v>
      </c>
      <c r="E18" s="745">
        <v>99.8</v>
      </c>
      <c r="F18" s="767" t="s">
        <v>16</v>
      </c>
      <c r="G18" s="768" t="s">
        <v>16</v>
      </c>
      <c r="H18" s="749">
        <v>115.50921936929174</v>
      </c>
      <c r="I18" s="751">
        <v>95.362071418409442</v>
      </c>
      <c r="J18" s="749">
        <v>82.843137254901961</v>
      </c>
      <c r="K18" s="753">
        <v>96.637694419030197</v>
      </c>
    </row>
    <row r="19" spans="1:11" s="589" customFormat="1" ht="16.95" customHeight="1">
      <c r="A19" s="742"/>
      <c r="B19" s="754" t="s">
        <v>76</v>
      </c>
      <c r="C19" s="737">
        <v>4358.05</v>
      </c>
      <c r="D19" s="187">
        <v>107.9</v>
      </c>
      <c r="E19" s="745">
        <v>99.5</v>
      </c>
      <c r="F19" s="767" t="s">
        <v>16</v>
      </c>
      <c r="G19" s="768" t="s">
        <v>16</v>
      </c>
      <c r="H19" s="749">
        <v>110.7010418506092</v>
      </c>
      <c r="I19" s="751">
        <v>93.525287184842597</v>
      </c>
      <c r="J19" s="749">
        <v>103.89922015596882</v>
      </c>
      <c r="K19" s="753">
        <v>122.98224852071007</v>
      </c>
    </row>
    <row r="20" spans="1:11" s="589" customFormat="1" ht="16.95" customHeight="1">
      <c r="A20" s="742"/>
      <c r="B20" s="754" t="s">
        <v>77</v>
      </c>
      <c r="C20" s="737">
        <v>4380.87</v>
      </c>
      <c r="D20" s="187">
        <v>107.1</v>
      </c>
      <c r="E20" s="745">
        <v>100.5</v>
      </c>
      <c r="F20" s="766">
        <v>2015.93</v>
      </c>
      <c r="G20" s="749">
        <v>102.2</v>
      </c>
      <c r="H20" s="749">
        <v>111.21835731196504</v>
      </c>
      <c r="I20" s="751">
        <v>97.415855798372945</v>
      </c>
      <c r="J20" s="749" t="s">
        <v>15</v>
      </c>
      <c r="K20" s="753" t="s">
        <v>15</v>
      </c>
    </row>
    <row r="21" spans="1:11" s="633" customFormat="1" ht="16.95" customHeight="1">
      <c r="A21" s="742"/>
      <c r="B21" s="754" t="s">
        <v>78</v>
      </c>
      <c r="C21" s="737">
        <v>4401.5600000000004</v>
      </c>
      <c r="D21" s="187">
        <v>108.3</v>
      </c>
      <c r="E21" s="745">
        <v>100.5</v>
      </c>
      <c r="F21" s="767" t="s">
        <v>16</v>
      </c>
      <c r="G21" s="768" t="s">
        <v>16</v>
      </c>
      <c r="H21" s="749">
        <v>121.99592668024441</v>
      </c>
      <c r="I21" s="751">
        <v>107.89258228262651</v>
      </c>
      <c r="J21" s="749" t="s">
        <v>15</v>
      </c>
      <c r="K21" s="753" t="s">
        <v>15</v>
      </c>
    </row>
    <row r="22" spans="1:11" s="633" customFormat="1" ht="16.95" customHeight="1">
      <c r="A22" s="742"/>
      <c r="B22" s="754" t="s">
        <v>79</v>
      </c>
      <c r="C22" s="737">
        <v>4395.47</v>
      </c>
      <c r="D22" s="187">
        <v>107</v>
      </c>
      <c r="E22" s="745">
        <v>99.9</v>
      </c>
      <c r="F22" s="767" t="s">
        <v>16</v>
      </c>
      <c r="G22" s="768" t="s">
        <v>16</v>
      </c>
      <c r="H22" s="749">
        <v>115.00708717221828</v>
      </c>
      <c r="I22" s="751">
        <v>98.51267263621186</v>
      </c>
      <c r="J22" s="749" t="s">
        <v>15</v>
      </c>
      <c r="K22" s="753" t="s">
        <v>15</v>
      </c>
    </row>
    <row r="23" spans="1:11" s="633" customFormat="1" ht="16.95" customHeight="1">
      <c r="A23" s="742"/>
      <c r="B23" s="754" t="s">
        <v>80</v>
      </c>
      <c r="C23" s="766">
        <v>4618.1400000000003</v>
      </c>
      <c r="D23" s="749">
        <v>107.2</v>
      </c>
      <c r="E23" s="751">
        <v>105.1</v>
      </c>
      <c r="F23" s="766">
        <v>2029.96</v>
      </c>
      <c r="G23" s="749">
        <v>102.8</v>
      </c>
      <c r="H23" s="749">
        <v>111.71625483274499</v>
      </c>
      <c r="I23" s="751">
        <v>102.38792173779079</v>
      </c>
      <c r="J23" s="749" t="s">
        <v>15</v>
      </c>
      <c r="K23" s="753" t="s">
        <v>15</v>
      </c>
    </row>
    <row r="24" spans="1:11" s="1145" customFormat="1" ht="9" customHeight="1">
      <c r="A24" s="742"/>
      <c r="B24" s="754"/>
      <c r="C24" s="766"/>
      <c r="D24" s="749"/>
      <c r="E24" s="751"/>
      <c r="F24" s="766"/>
      <c r="G24" s="749"/>
      <c r="H24" s="749"/>
      <c r="I24" s="751"/>
      <c r="J24" s="749"/>
      <c r="K24" s="753"/>
    </row>
    <row r="25" spans="1:11" s="1129" customFormat="1" ht="16.95" customHeight="1">
      <c r="A25" s="742">
        <v>2018</v>
      </c>
      <c r="B25" s="754" t="s">
        <v>81</v>
      </c>
      <c r="C25" s="766">
        <v>4410.7</v>
      </c>
      <c r="D25" s="749">
        <v>107.5</v>
      </c>
      <c r="E25" s="751">
        <v>95.5</v>
      </c>
      <c r="F25" s="767" t="s">
        <v>16</v>
      </c>
      <c r="G25" s="768" t="s">
        <v>16</v>
      </c>
      <c r="H25" s="749">
        <v>107.7</v>
      </c>
      <c r="I25" s="751">
        <v>99.4</v>
      </c>
      <c r="J25" s="749" t="s">
        <v>15</v>
      </c>
      <c r="K25" s="797" t="s">
        <v>15</v>
      </c>
    </row>
    <row r="26" spans="1:11" s="1129" customFormat="1" ht="16.95" customHeight="1">
      <c r="A26" s="742"/>
      <c r="B26" s="754" t="s">
        <v>82</v>
      </c>
      <c r="C26" s="766">
        <v>4457.6400000000003</v>
      </c>
      <c r="D26" s="749">
        <v>108.4</v>
      </c>
      <c r="E26" s="751">
        <v>101.1</v>
      </c>
      <c r="F26" s="767" t="s">
        <v>16</v>
      </c>
      <c r="G26" s="768" t="s">
        <v>16</v>
      </c>
      <c r="H26" s="749">
        <v>105.6</v>
      </c>
      <c r="I26" s="751">
        <v>98.8</v>
      </c>
      <c r="J26" s="749">
        <v>98</v>
      </c>
      <c r="K26" s="797" t="s">
        <v>15</v>
      </c>
    </row>
    <row r="27" spans="1:11" s="1129" customFormat="1" ht="16.95" customHeight="1">
      <c r="A27" s="742"/>
      <c r="B27" s="754" t="s">
        <v>71</v>
      </c>
      <c r="C27" s="766">
        <v>4881.5600000000004</v>
      </c>
      <c r="D27" s="749">
        <v>108.1</v>
      </c>
      <c r="E27" s="751">
        <v>109.5</v>
      </c>
      <c r="F27" s="766">
        <v>2086.23</v>
      </c>
      <c r="G27" s="749">
        <v>104.4</v>
      </c>
      <c r="H27" s="749">
        <v>104</v>
      </c>
      <c r="I27" s="751">
        <v>98.1</v>
      </c>
      <c r="J27" s="749">
        <v>103.1</v>
      </c>
      <c r="K27" s="753">
        <v>91.3</v>
      </c>
    </row>
    <row r="28" spans="1:11" s="1298" customFormat="1" ht="16.95" customHeight="1">
      <c r="A28" s="742"/>
      <c r="B28" s="754" t="s">
        <v>72</v>
      </c>
      <c r="C28" s="766">
        <v>4735.04</v>
      </c>
      <c r="D28" s="749">
        <v>108.7</v>
      </c>
      <c r="E28" s="751">
        <v>97</v>
      </c>
      <c r="F28" s="767" t="s">
        <v>16</v>
      </c>
      <c r="G28" s="767" t="s">
        <v>16</v>
      </c>
      <c r="H28" s="749">
        <v>91.6</v>
      </c>
      <c r="I28" s="751">
        <v>100.5</v>
      </c>
      <c r="J28" s="749" t="s">
        <v>15</v>
      </c>
      <c r="K28" s="753" t="s">
        <v>15</v>
      </c>
    </row>
    <row r="29" spans="1:11" s="1298" customFormat="1" ht="16.95" customHeight="1">
      <c r="A29" s="742"/>
      <c r="B29" s="754" t="s">
        <v>73</v>
      </c>
      <c r="C29" s="766">
        <v>4547.3599999999997</v>
      </c>
      <c r="D29" s="749">
        <v>106.6</v>
      </c>
      <c r="E29" s="751">
        <v>96</v>
      </c>
      <c r="F29" s="767" t="s">
        <v>16</v>
      </c>
      <c r="G29" s="767" t="s">
        <v>16</v>
      </c>
      <c r="H29" s="749">
        <v>96.4</v>
      </c>
      <c r="I29" s="751">
        <v>101.3</v>
      </c>
      <c r="J29" s="749">
        <v>119.3</v>
      </c>
      <c r="K29" s="753" t="s">
        <v>15</v>
      </c>
    </row>
    <row r="30" spans="1:11" s="1298" customFormat="1" ht="16.95" customHeight="1">
      <c r="A30" s="742"/>
      <c r="B30" s="754" t="s">
        <v>74</v>
      </c>
      <c r="C30" s="766">
        <v>4695.95</v>
      </c>
      <c r="D30" s="749">
        <v>106.9</v>
      </c>
      <c r="E30" s="751">
        <v>103.3</v>
      </c>
      <c r="F30" s="766">
        <v>2105.56</v>
      </c>
      <c r="G30" s="749">
        <v>104.8</v>
      </c>
      <c r="H30" s="749">
        <v>94.6</v>
      </c>
      <c r="I30" s="751">
        <v>101.9</v>
      </c>
      <c r="J30" s="749">
        <v>119.6</v>
      </c>
      <c r="K30" s="753">
        <v>98.8</v>
      </c>
    </row>
    <row r="31" spans="1:11" s="1565" customFormat="1" ht="16.95" customHeight="1">
      <c r="A31" s="742"/>
      <c r="B31" s="1571" t="s">
        <v>75</v>
      </c>
      <c r="C31" s="1577">
        <v>4669.66</v>
      </c>
      <c r="D31" s="1573">
        <v>106.6</v>
      </c>
      <c r="E31" s="1578">
        <v>99.4</v>
      </c>
      <c r="F31" s="767" t="s">
        <v>16</v>
      </c>
      <c r="G31" s="767" t="s">
        <v>16</v>
      </c>
      <c r="H31" s="1573">
        <v>97.22512307921825</v>
      </c>
      <c r="I31" s="1578">
        <v>98.044230479915754</v>
      </c>
      <c r="J31" s="1573">
        <v>127.12426035502959</v>
      </c>
      <c r="K31" s="753">
        <v>102.73527161438409</v>
      </c>
    </row>
    <row r="32" spans="1:11" s="1565" customFormat="1" ht="16.95" customHeight="1">
      <c r="A32" s="742"/>
      <c r="B32" s="1571" t="s">
        <v>76</v>
      </c>
      <c r="C32" s="1577">
        <v>4653.42</v>
      </c>
      <c r="D32" s="1573">
        <v>106.8</v>
      </c>
      <c r="E32" s="1578">
        <v>99.7</v>
      </c>
      <c r="F32" s="767" t="s">
        <v>16</v>
      </c>
      <c r="G32" s="767" t="s">
        <v>16</v>
      </c>
      <c r="H32" s="1573">
        <v>112.82501196363057</v>
      </c>
      <c r="I32" s="1578">
        <v>108.53153291391745</v>
      </c>
      <c r="J32" s="1573">
        <v>99.441878367975363</v>
      </c>
      <c r="K32" s="753">
        <v>96.201824613665991</v>
      </c>
    </row>
    <row r="33" spans="1:11" s="1565" customFormat="1" ht="16.95" customHeight="1">
      <c r="A33" s="742"/>
      <c r="B33" s="1571" t="s">
        <v>77</v>
      </c>
      <c r="C33" s="1577">
        <v>4682.45</v>
      </c>
      <c r="D33" s="1573">
        <v>106.9</v>
      </c>
      <c r="E33" s="1578">
        <v>100.6</v>
      </c>
      <c r="F33" s="1577">
        <v>2115.7199999999998</v>
      </c>
      <c r="G33" s="1573">
        <v>105</v>
      </c>
      <c r="H33" s="1573">
        <v>125.4298346160144</v>
      </c>
      <c r="I33" s="1578">
        <v>108.29916584193411</v>
      </c>
      <c r="J33" s="1573" t="s">
        <v>15</v>
      </c>
      <c r="K33" s="753" t="s">
        <v>15</v>
      </c>
    </row>
    <row r="34" spans="1:11" ht="24.9" customHeight="1">
      <c r="A34" s="769" t="s">
        <v>555</v>
      </c>
      <c r="B34" s="514"/>
      <c r="C34" s="514"/>
      <c r="D34" s="514"/>
      <c r="E34" s="514"/>
      <c r="F34" s="514"/>
      <c r="G34" s="514"/>
      <c r="H34" s="514"/>
      <c r="I34" s="514"/>
      <c r="J34" s="514"/>
      <c r="K34" s="514"/>
    </row>
    <row r="35" spans="1:11" s="1305" customFormat="1" ht="15" customHeight="1">
      <c r="A35" s="1454" t="s">
        <v>637</v>
      </c>
    </row>
  </sheetData>
  <mergeCells count="18">
    <mergeCell ref="H4:K7"/>
    <mergeCell ref="H3:K3"/>
    <mergeCell ref="J12:J14"/>
    <mergeCell ref="K12:K14"/>
    <mergeCell ref="H12:H14"/>
    <mergeCell ref="I12:I14"/>
    <mergeCell ref="H8:I11"/>
    <mergeCell ref="J8:K11"/>
    <mergeCell ref="A1:F1"/>
    <mergeCell ref="A2:F2"/>
    <mergeCell ref="A3:B14"/>
    <mergeCell ref="F3:G11"/>
    <mergeCell ref="C12:C14"/>
    <mergeCell ref="D12:D14"/>
    <mergeCell ref="E12:E14"/>
    <mergeCell ref="F12:F14"/>
    <mergeCell ref="G12:G14"/>
    <mergeCell ref="C3:E11"/>
  </mergeCells>
  <phoneticPr fontId="0" type="noConversion"/>
  <hyperlinks>
    <hyperlink ref="J1" location="'Spis tablic     List of tables'!A4" display="Powrót do spisu tablic"/>
    <hyperlink ref="J2" location="'Spis tablic     List of tables'!A4"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showGridLines="0" zoomScaleNormal="100" workbookViewId="0">
      <selection activeCell="A3" sqref="A3:M3"/>
    </sheetView>
  </sheetViews>
  <sheetFormatPr defaultColWidth="9" defaultRowHeight="13.2"/>
  <cols>
    <col min="1" max="1" width="6.59765625" style="16" customWidth="1"/>
    <col min="2" max="2" width="10.69921875" style="16" customWidth="1"/>
    <col min="3" max="13" width="10.19921875" style="16" customWidth="1"/>
    <col min="14" max="14" width="9" style="16"/>
    <col min="15" max="15" width="2.3984375" style="16" customWidth="1"/>
    <col min="16" max="16" width="9" style="16"/>
    <col min="17" max="17" width="2.3984375" style="16" customWidth="1"/>
    <col min="18" max="18" width="9" style="16"/>
    <col min="19" max="19" width="2.3984375" style="16" customWidth="1"/>
    <col min="20" max="20" width="9" style="16"/>
    <col min="21" max="21" width="2.3984375" style="16" customWidth="1"/>
    <col min="22" max="22" width="9" style="16"/>
    <col min="23" max="23" width="2.3984375" style="16" customWidth="1"/>
    <col min="24" max="24" width="9" style="16"/>
    <col min="25" max="25" width="2.3984375" style="16" customWidth="1"/>
    <col min="26" max="26" width="9" style="16"/>
    <col min="27" max="27" width="2.3984375" style="16" customWidth="1"/>
    <col min="28" max="28" width="9" style="16"/>
    <col min="29" max="29" width="2.3984375" style="16" customWidth="1"/>
    <col min="30" max="30" width="9" style="16"/>
    <col min="31" max="31" width="2.3984375" style="16" customWidth="1"/>
    <col min="32" max="16384" width="9" style="16"/>
  </cols>
  <sheetData>
    <row r="1" spans="1:13" s="50" customFormat="1" ht="12.75" customHeight="1">
      <c r="A1" s="2142"/>
      <c r="B1" s="2142"/>
      <c r="C1" s="2142"/>
      <c r="D1" s="2142"/>
      <c r="H1" s="342"/>
      <c r="I1" s="343"/>
      <c r="L1" s="1877" t="s">
        <v>31</v>
      </c>
      <c r="M1" s="1877"/>
    </row>
    <row r="2" spans="1:13" ht="12.75" customHeight="1">
      <c r="A2" s="2143"/>
      <c r="B2" s="2143"/>
      <c r="C2" s="2143"/>
      <c r="D2" s="2143"/>
      <c r="L2" s="1802" t="s">
        <v>283</v>
      </c>
      <c r="M2" s="1802"/>
    </row>
    <row r="3" spans="1:13" s="21" customFormat="1" ht="12.75" customHeight="1">
      <c r="A3" s="2144" t="s">
        <v>493</v>
      </c>
      <c r="B3" s="2144"/>
      <c r="C3" s="2144"/>
      <c r="D3" s="2144"/>
      <c r="E3" s="2144"/>
      <c r="F3" s="2144"/>
      <c r="G3" s="2144"/>
      <c r="H3" s="2144"/>
      <c r="I3" s="2144"/>
      <c r="J3" s="2144"/>
      <c r="K3" s="2144"/>
      <c r="L3" s="2144"/>
      <c r="M3" s="2144"/>
    </row>
    <row r="4" spans="1:13" s="1550" customFormat="1" ht="12.75" customHeight="1">
      <c r="A4" s="2138" t="s">
        <v>1125</v>
      </c>
      <c r="B4" s="2138"/>
      <c r="C4" s="2138"/>
      <c r="D4" s="2138"/>
      <c r="E4" s="2138"/>
      <c r="F4" s="2138"/>
      <c r="G4" s="2138"/>
      <c r="H4" s="2138"/>
      <c r="I4" s="2138"/>
      <c r="J4" s="2138"/>
      <c r="K4" s="2138"/>
      <c r="L4" s="2138"/>
      <c r="M4" s="2138"/>
    </row>
    <row r="5" spans="1:13" s="27" customFormat="1" ht="12.75" customHeight="1">
      <c r="A5" s="1903" t="s">
        <v>1126</v>
      </c>
      <c r="B5" s="1904"/>
      <c r="C5" s="1916" t="s">
        <v>1100</v>
      </c>
      <c r="D5" s="41"/>
      <c r="E5" s="41"/>
      <c r="F5" s="41"/>
      <c r="G5" s="41"/>
      <c r="H5" s="41"/>
      <c r="I5" s="41"/>
      <c r="J5" s="41"/>
      <c r="K5" s="41"/>
      <c r="L5" s="41"/>
      <c r="M5" s="41"/>
    </row>
    <row r="6" spans="1:13" s="27" customFormat="1" ht="18" customHeight="1">
      <c r="A6" s="1905"/>
      <c r="B6" s="1906"/>
      <c r="C6" s="1927"/>
      <c r="D6" s="1973" t="s">
        <v>1101</v>
      </c>
      <c r="E6" s="1973" t="s">
        <v>1102</v>
      </c>
      <c r="F6" s="1973" t="s">
        <v>1103</v>
      </c>
      <c r="G6" s="1973" t="s">
        <v>1115</v>
      </c>
      <c r="H6" s="1904" t="s">
        <v>1124</v>
      </c>
      <c r="I6" s="1973" t="s">
        <v>1106</v>
      </c>
      <c r="J6" s="1973" t="s">
        <v>1107</v>
      </c>
      <c r="K6" s="1973" t="s">
        <v>1108</v>
      </c>
      <c r="L6" s="1973" t="s">
        <v>1109</v>
      </c>
      <c r="M6" s="1916" t="s">
        <v>1110</v>
      </c>
    </row>
    <row r="7" spans="1:13" s="27" customFormat="1" ht="18" customHeight="1">
      <c r="A7" s="1905"/>
      <c r="B7" s="1906"/>
      <c r="C7" s="1927"/>
      <c r="D7" s="1909"/>
      <c r="E7" s="1909"/>
      <c r="F7" s="1968"/>
      <c r="G7" s="1909"/>
      <c r="H7" s="1906"/>
      <c r="I7" s="1909"/>
      <c r="J7" s="1909"/>
      <c r="K7" s="1909"/>
      <c r="L7" s="1909"/>
      <c r="M7" s="1927"/>
    </row>
    <row r="8" spans="1:13" s="27" customFormat="1" ht="130.19999999999999" customHeight="1">
      <c r="A8" s="1907"/>
      <c r="B8" s="1908"/>
      <c r="C8" s="2132"/>
      <c r="D8" s="1910"/>
      <c r="E8" s="1910"/>
      <c r="F8" s="1969"/>
      <c r="G8" s="1910"/>
      <c r="H8" s="1908"/>
      <c r="I8" s="1910"/>
      <c r="J8" s="1910"/>
      <c r="K8" s="1910"/>
      <c r="L8" s="1910"/>
      <c r="M8" s="2132"/>
    </row>
    <row r="9" spans="1:13" s="27" customFormat="1" ht="13.2" customHeight="1">
      <c r="A9" s="2127" t="s">
        <v>168</v>
      </c>
      <c r="B9" s="2127"/>
      <c r="C9" s="2127"/>
      <c r="D9" s="2127"/>
      <c r="E9" s="2127"/>
      <c r="F9" s="2127"/>
      <c r="G9" s="2127"/>
      <c r="H9" s="2127"/>
      <c r="I9" s="2127"/>
      <c r="J9" s="2127"/>
      <c r="K9" s="2127"/>
      <c r="L9" s="2127"/>
      <c r="M9" s="2127"/>
    </row>
    <row r="10" spans="1:13" s="1357" customFormat="1" ht="13.2" customHeight="1">
      <c r="A10" s="2129" t="s">
        <v>169</v>
      </c>
      <c r="B10" s="2129"/>
      <c r="C10" s="2129"/>
      <c r="D10" s="2129"/>
      <c r="E10" s="2129"/>
      <c r="F10" s="2129"/>
      <c r="G10" s="2129"/>
      <c r="H10" s="2129"/>
      <c r="I10" s="2129"/>
      <c r="J10" s="2129"/>
      <c r="K10" s="2129"/>
      <c r="L10" s="2129"/>
      <c r="M10" s="2129"/>
    </row>
    <row r="11" spans="1:13" s="623" customFormat="1" ht="15" customHeight="1">
      <c r="A11" s="1568">
        <v>2017</v>
      </c>
      <c r="B11" s="138" t="s">
        <v>620</v>
      </c>
      <c r="C11" s="161">
        <v>94.1</v>
      </c>
      <c r="D11" s="161">
        <v>86.9</v>
      </c>
      <c r="E11" s="142">
        <v>92</v>
      </c>
      <c r="F11" s="161">
        <v>90.5</v>
      </c>
      <c r="G11" s="161">
        <v>90.6</v>
      </c>
      <c r="H11" s="161">
        <v>95.1</v>
      </c>
      <c r="I11" s="142">
        <v>98</v>
      </c>
      <c r="J11" s="161">
        <v>93.5</v>
      </c>
      <c r="K11" s="161">
        <v>88.5</v>
      </c>
      <c r="L11" s="161">
        <v>95.2</v>
      </c>
      <c r="M11" s="360">
        <v>96.3</v>
      </c>
    </row>
    <row r="12" spans="1:13" s="345" customFormat="1" ht="15" customHeight="1">
      <c r="A12" s="1158"/>
      <c r="B12" s="138" t="s">
        <v>53</v>
      </c>
      <c r="C12" s="142">
        <v>94.5</v>
      </c>
      <c r="D12" s="142">
        <v>85.3</v>
      </c>
      <c r="E12" s="142">
        <v>93</v>
      </c>
      <c r="F12" s="142">
        <v>91.7</v>
      </c>
      <c r="G12" s="142">
        <v>92.4</v>
      </c>
      <c r="H12" s="142">
        <v>94.9</v>
      </c>
      <c r="I12" s="142">
        <v>97.6</v>
      </c>
      <c r="J12" s="142">
        <v>95</v>
      </c>
      <c r="K12" s="142">
        <v>87.4</v>
      </c>
      <c r="L12" s="142">
        <v>93.3</v>
      </c>
      <c r="M12" s="292">
        <v>97.7</v>
      </c>
    </row>
    <row r="13" spans="1:13" s="623" customFormat="1" ht="15" customHeight="1">
      <c r="A13" s="1132">
        <v>2018</v>
      </c>
      <c r="B13" s="138" t="s">
        <v>615</v>
      </c>
      <c r="C13" s="161">
        <v>94.9</v>
      </c>
      <c r="D13" s="142">
        <v>96</v>
      </c>
      <c r="E13" s="142">
        <v>93.4</v>
      </c>
      <c r="F13" s="142">
        <v>87</v>
      </c>
      <c r="G13" s="161">
        <v>91.8</v>
      </c>
      <c r="H13" s="161">
        <v>96.8</v>
      </c>
      <c r="I13" s="142">
        <v>97.8</v>
      </c>
      <c r="J13" s="161">
        <v>91.9</v>
      </c>
      <c r="K13" s="161">
        <v>96.3</v>
      </c>
      <c r="L13" s="161">
        <v>97.6</v>
      </c>
      <c r="M13" s="360">
        <v>99.8</v>
      </c>
    </row>
    <row r="14" spans="1:13" s="623" customFormat="1" ht="15" customHeight="1">
      <c r="A14" s="1132"/>
      <c r="B14" s="138" t="s">
        <v>613</v>
      </c>
      <c r="C14" s="142">
        <v>94.1</v>
      </c>
      <c r="D14" s="142">
        <v>87.1</v>
      </c>
      <c r="E14" s="142">
        <v>92</v>
      </c>
      <c r="F14" s="142">
        <v>87.4</v>
      </c>
      <c r="G14" s="142">
        <v>91.7</v>
      </c>
      <c r="H14" s="142">
        <v>94.7</v>
      </c>
      <c r="I14" s="142">
        <v>97.3</v>
      </c>
      <c r="J14" s="142">
        <v>92.1</v>
      </c>
      <c r="K14" s="142">
        <v>92</v>
      </c>
      <c r="L14" s="142">
        <v>93.9</v>
      </c>
      <c r="M14" s="292">
        <v>97.9</v>
      </c>
    </row>
    <row r="15" spans="1:13" s="623" customFormat="1" ht="15" customHeight="1">
      <c r="A15" s="1132"/>
      <c r="B15" s="1625" t="s">
        <v>620</v>
      </c>
      <c r="C15" s="1628">
        <v>94.1</v>
      </c>
      <c r="D15" s="1628">
        <v>83.2</v>
      </c>
      <c r="E15" s="1628">
        <v>92.6</v>
      </c>
      <c r="F15" s="1628">
        <v>88.7</v>
      </c>
      <c r="G15" s="1628">
        <v>91.8</v>
      </c>
      <c r="H15" s="1628">
        <v>94.9</v>
      </c>
      <c r="I15" s="1628">
        <v>96.8</v>
      </c>
      <c r="J15" s="1628">
        <v>91.6</v>
      </c>
      <c r="K15" s="1628">
        <v>92.4</v>
      </c>
      <c r="L15" s="1628">
        <v>91.9</v>
      </c>
      <c r="M15" s="360">
        <v>96.5</v>
      </c>
    </row>
    <row r="16" spans="1:13" s="27" customFormat="1" ht="13.2" customHeight="1">
      <c r="A16" s="2125" t="s">
        <v>173</v>
      </c>
      <c r="B16" s="2125"/>
      <c r="C16" s="2125"/>
      <c r="D16" s="2125"/>
      <c r="E16" s="2125"/>
      <c r="F16" s="2125"/>
      <c r="G16" s="2125"/>
      <c r="H16" s="2125"/>
      <c r="I16" s="2125"/>
      <c r="J16" s="2125"/>
      <c r="K16" s="2125"/>
      <c r="L16" s="2125"/>
      <c r="M16" s="2125"/>
    </row>
    <row r="17" spans="1:13" s="1357" customFormat="1" ht="13.2" customHeight="1">
      <c r="A17" s="2129" t="s">
        <v>174</v>
      </c>
      <c r="B17" s="2129"/>
      <c r="C17" s="2129"/>
      <c r="D17" s="2129"/>
      <c r="E17" s="2129"/>
      <c r="F17" s="2129"/>
      <c r="G17" s="2129"/>
      <c r="H17" s="2129"/>
      <c r="I17" s="2129"/>
      <c r="J17" s="2129"/>
      <c r="K17" s="2129"/>
      <c r="L17" s="2129"/>
      <c r="M17" s="2129"/>
    </row>
    <row r="18" spans="1:13" s="27" customFormat="1" ht="15" customHeight="1">
      <c r="A18" s="1568">
        <v>2017</v>
      </c>
      <c r="B18" s="138" t="s">
        <v>620</v>
      </c>
      <c r="C18" s="161">
        <v>33.799999999999997</v>
      </c>
      <c r="D18" s="161">
        <v>32.4</v>
      </c>
      <c r="E18" s="161">
        <v>26.7</v>
      </c>
      <c r="F18" s="161">
        <v>49.7</v>
      </c>
      <c r="G18" s="161">
        <v>109.6</v>
      </c>
      <c r="H18" s="161">
        <v>27.8</v>
      </c>
      <c r="I18" s="161">
        <v>30.4</v>
      </c>
      <c r="J18" s="142">
        <v>59</v>
      </c>
      <c r="K18" s="161">
        <v>51.3</v>
      </c>
      <c r="L18" s="161">
        <v>55.7</v>
      </c>
      <c r="M18" s="360">
        <v>239.4</v>
      </c>
    </row>
    <row r="19" spans="1:13" s="345" customFormat="1" ht="15" customHeight="1">
      <c r="A19" s="1158"/>
      <c r="B19" s="138" t="s">
        <v>53</v>
      </c>
      <c r="C19" s="142">
        <v>37.6</v>
      </c>
      <c r="D19" s="142">
        <v>42.4</v>
      </c>
      <c r="E19" s="142">
        <v>28.7</v>
      </c>
      <c r="F19" s="142">
        <v>74.400000000000006</v>
      </c>
      <c r="G19" s="142">
        <v>93.1</v>
      </c>
      <c r="H19" s="142">
        <v>38.700000000000003</v>
      </c>
      <c r="I19" s="142">
        <v>31.2</v>
      </c>
      <c r="J19" s="142">
        <v>59</v>
      </c>
      <c r="K19" s="142">
        <v>56.8</v>
      </c>
      <c r="L19" s="142">
        <v>42.3</v>
      </c>
      <c r="M19" s="292">
        <v>177.7</v>
      </c>
    </row>
    <row r="20" spans="1:13" s="27" customFormat="1" ht="15" customHeight="1">
      <c r="A20" s="347">
        <v>2018</v>
      </c>
      <c r="B20" s="138" t="s">
        <v>615</v>
      </c>
      <c r="C20" s="161">
        <v>37.299999999999997</v>
      </c>
      <c r="D20" s="161">
        <v>76.7</v>
      </c>
      <c r="E20" s="161">
        <v>25.7</v>
      </c>
      <c r="F20" s="161">
        <v>73.3</v>
      </c>
      <c r="G20" s="161">
        <v>82.9</v>
      </c>
      <c r="H20" s="161">
        <v>36.4</v>
      </c>
      <c r="I20" s="161">
        <v>34.5</v>
      </c>
      <c r="J20" s="142">
        <v>59.2</v>
      </c>
      <c r="K20" s="161">
        <v>56.6</v>
      </c>
      <c r="L20" s="142">
        <v>60</v>
      </c>
      <c r="M20" s="360">
        <v>143.5</v>
      </c>
    </row>
    <row r="21" spans="1:13" s="27" customFormat="1" ht="15" customHeight="1">
      <c r="A21" s="347"/>
      <c r="B21" s="138" t="s">
        <v>613</v>
      </c>
      <c r="C21" s="142">
        <v>36.299999999999997</v>
      </c>
      <c r="D21" s="142">
        <v>77.3</v>
      </c>
      <c r="E21" s="142">
        <v>24.7</v>
      </c>
      <c r="F21" s="142">
        <v>84.8</v>
      </c>
      <c r="G21" s="142">
        <v>89.7</v>
      </c>
      <c r="H21" s="142">
        <v>29.9</v>
      </c>
      <c r="I21" s="142">
        <v>35.9</v>
      </c>
      <c r="J21" s="142">
        <v>56.1</v>
      </c>
      <c r="K21" s="142">
        <v>46.9</v>
      </c>
      <c r="L21" s="142">
        <v>49.9</v>
      </c>
      <c r="M21" s="292">
        <v>156.19999999999999</v>
      </c>
    </row>
    <row r="22" spans="1:13" s="27" customFormat="1" ht="15" customHeight="1">
      <c r="A22" s="1568"/>
      <c r="B22" s="1625" t="s">
        <v>620</v>
      </c>
      <c r="C22" s="1628">
        <v>34.799999999999997</v>
      </c>
      <c r="D22" s="1628">
        <v>114.3</v>
      </c>
      <c r="E22" s="1628">
        <v>21.8</v>
      </c>
      <c r="F22" s="1628">
        <v>70.599999999999994</v>
      </c>
      <c r="G22" s="1628">
        <v>86.9</v>
      </c>
      <c r="H22" s="1628">
        <v>29.6</v>
      </c>
      <c r="I22" s="142">
        <v>35.4</v>
      </c>
      <c r="J22" s="1628">
        <v>69.5</v>
      </c>
      <c r="K22" s="1628">
        <v>48.1</v>
      </c>
      <c r="L22" s="1588">
        <v>53</v>
      </c>
      <c r="M22" s="360">
        <v>269.10000000000002</v>
      </c>
    </row>
    <row r="23" spans="1:13" s="27" customFormat="1" ht="13.2" customHeight="1">
      <c r="A23" s="2125" t="s">
        <v>175</v>
      </c>
      <c r="B23" s="2125"/>
      <c r="C23" s="2125"/>
      <c r="D23" s="2125"/>
      <c r="E23" s="2125"/>
      <c r="F23" s="2125"/>
      <c r="G23" s="2125"/>
      <c r="H23" s="2125"/>
      <c r="I23" s="2125"/>
      <c r="J23" s="2125"/>
      <c r="K23" s="2125"/>
      <c r="L23" s="2125"/>
      <c r="M23" s="2125"/>
    </row>
    <row r="24" spans="1:13" s="1357" customFormat="1" ht="13.2" customHeight="1">
      <c r="A24" s="2141" t="s">
        <v>176</v>
      </c>
      <c r="B24" s="2141"/>
      <c r="C24" s="2141"/>
      <c r="D24" s="2141"/>
      <c r="E24" s="2141"/>
      <c r="F24" s="2141"/>
      <c r="G24" s="2141"/>
      <c r="H24" s="2141"/>
      <c r="I24" s="2141"/>
      <c r="J24" s="2141"/>
      <c r="K24" s="2141"/>
      <c r="L24" s="2141"/>
      <c r="M24" s="2141"/>
    </row>
    <row r="25" spans="1:13" s="27" customFormat="1" ht="15" customHeight="1">
      <c r="A25" s="1568">
        <v>2017</v>
      </c>
      <c r="B25" s="138" t="s">
        <v>620</v>
      </c>
      <c r="C25" s="161">
        <v>100.7</v>
      </c>
      <c r="D25" s="161">
        <v>102.8</v>
      </c>
      <c r="E25" s="161">
        <v>99.8</v>
      </c>
      <c r="F25" s="161">
        <v>167.6</v>
      </c>
      <c r="G25" s="161">
        <v>180.5</v>
      </c>
      <c r="H25" s="161">
        <v>99.8</v>
      </c>
      <c r="I25" s="142">
        <v>73</v>
      </c>
      <c r="J25" s="161">
        <v>144.30000000000001</v>
      </c>
      <c r="K25" s="161">
        <v>107.4</v>
      </c>
      <c r="L25" s="161">
        <v>187.2</v>
      </c>
      <c r="M25" s="360">
        <v>293.2</v>
      </c>
    </row>
    <row r="26" spans="1:13" s="27" customFormat="1" ht="15" customHeight="1">
      <c r="A26" s="347"/>
      <c r="B26" s="138" t="s">
        <v>53</v>
      </c>
      <c r="C26" s="161">
        <v>101.6</v>
      </c>
      <c r="D26" s="161">
        <v>103.1</v>
      </c>
      <c r="E26" s="161">
        <v>96.2</v>
      </c>
      <c r="F26" s="161">
        <v>173.6</v>
      </c>
      <c r="G26" s="161">
        <v>153.4</v>
      </c>
      <c r="H26" s="161">
        <v>113.4</v>
      </c>
      <c r="I26" s="161">
        <v>74.2</v>
      </c>
      <c r="J26" s="161">
        <v>139.4</v>
      </c>
      <c r="K26" s="161">
        <v>93.1</v>
      </c>
      <c r="L26" s="161">
        <v>166.7</v>
      </c>
      <c r="M26" s="360">
        <v>221.3</v>
      </c>
    </row>
    <row r="27" spans="1:13" s="27" customFormat="1" ht="15" customHeight="1">
      <c r="A27" s="347">
        <v>2018</v>
      </c>
      <c r="B27" s="138" t="s">
        <v>615</v>
      </c>
      <c r="C27" s="161">
        <v>103.9</v>
      </c>
      <c r="D27" s="161">
        <v>192.1</v>
      </c>
      <c r="E27" s="161">
        <v>96.4</v>
      </c>
      <c r="F27" s="161">
        <v>187.2</v>
      </c>
      <c r="G27" s="142">
        <v>149</v>
      </c>
      <c r="H27" s="161">
        <v>109.9</v>
      </c>
      <c r="I27" s="142">
        <v>79.8</v>
      </c>
      <c r="J27" s="161">
        <v>136.6</v>
      </c>
      <c r="K27" s="161">
        <v>92.2</v>
      </c>
      <c r="L27" s="161">
        <v>196.5</v>
      </c>
      <c r="M27" s="360">
        <v>194.9</v>
      </c>
    </row>
    <row r="28" spans="1:13" s="27" customFormat="1" ht="15" customHeight="1">
      <c r="A28" s="347"/>
      <c r="B28" s="138" t="s">
        <v>613</v>
      </c>
      <c r="C28" s="142">
        <v>102.5</v>
      </c>
      <c r="D28" s="142">
        <v>207.5</v>
      </c>
      <c r="E28" s="142">
        <v>95.7</v>
      </c>
      <c r="F28" s="142">
        <v>199.4</v>
      </c>
      <c r="G28" s="142">
        <v>164</v>
      </c>
      <c r="H28" s="142">
        <v>108</v>
      </c>
      <c r="I28" s="142">
        <v>78.400000000000006</v>
      </c>
      <c r="J28" s="142">
        <v>144.69999999999999</v>
      </c>
      <c r="K28" s="142">
        <v>85.5</v>
      </c>
      <c r="L28" s="142">
        <v>195.3</v>
      </c>
      <c r="M28" s="292">
        <v>207.4</v>
      </c>
    </row>
    <row r="29" spans="1:13" s="27" customFormat="1" ht="15" customHeight="1">
      <c r="A29" s="1568"/>
      <c r="B29" s="1625" t="s">
        <v>620</v>
      </c>
      <c r="C29" s="1628">
        <v>101.6</v>
      </c>
      <c r="D29" s="1628">
        <v>253.7</v>
      </c>
      <c r="E29" s="1628">
        <v>92.9</v>
      </c>
      <c r="F29" s="1588">
        <v>186.8</v>
      </c>
      <c r="G29" s="1588">
        <v>154</v>
      </c>
      <c r="H29" s="1628">
        <v>111.6</v>
      </c>
      <c r="I29" s="1588">
        <v>77</v>
      </c>
      <c r="J29" s="1628">
        <v>161.80000000000001</v>
      </c>
      <c r="K29" s="1628">
        <v>98.3</v>
      </c>
      <c r="L29" s="1628">
        <v>217.9</v>
      </c>
      <c r="M29" s="360">
        <v>319.39999999999998</v>
      </c>
    </row>
    <row r="30" spans="1:13" ht="15" customHeight="1">
      <c r="A30" s="2139" t="s">
        <v>652</v>
      </c>
      <c r="B30" s="2139"/>
      <c r="C30" s="2139"/>
      <c r="D30" s="2139"/>
      <c r="E30" s="2139"/>
      <c r="F30" s="2139"/>
      <c r="G30" s="2139"/>
      <c r="H30" s="2139"/>
      <c r="I30" s="2139"/>
      <c r="J30" s="2139"/>
      <c r="K30" s="2139"/>
      <c r="L30" s="2139"/>
      <c r="M30" s="2139"/>
    </row>
    <row r="31" spans="1:13" s="1321" customFormat="1" ht="12" customHeight="1">
      <c r="A31" s="1364" t="s">
        <v>521</v>
      </c>
    </row>
  </sheetData>
  <mergeCells count="25">
    <mergeCell ref="A30:M30"/>
    <mergeCell ref="A10:M10"/>
    <mergeCell ref="A9:M9"/>
    <mergeCell ref="A4:M4"/>
    <mergeCell ref="D6:D8"/>
    <mergeCell ref="E6:E8"/>
    <mergeCell ref="G6:G8"/>
    <mergeCell ref="L6:L8"/>
    <mergeCell ref="C5:C8"/>
    <mergeCell ref="A23:M23"/>
    <mergeCell ref="A17:M17"/>
    <mergeCell ref="A16:M16"/>
    <mergeCell ref="A24:M24"/>
    <mergeCell ref="A3:M3"/>
    <mergeCell ref="H6:H8"/>
    <mergeCell ref="I6:I8"/>
    <mergeCell ref="A1:D1"/>
    <mergeCell ref="L1:M1"/>
    <mergeCell ref="A2:D2"/>
    <mergeCell ref="L2:M2"/>
    <mergeCell ref="J6:J8"/>
    <mergeCell ref="M6:M8"/>
    <mergeCell ref="A5:B8"/>
    <mergeCell ref="K6:K8"/>
    <mergeCell ref="F6:F8"/>
  </mergeCells>
  <phoneticPr fontId="0" type="noConversion"/>
  <hyperlinks>
    <hyperlink ref="L1" location="'Spis tablic     List of tables'!A1" display="Powrót do spisu tablic"/>
    <hyperlink ref="L2" location="'Spis tablic     List of tables'!A1" display="Powrót do spisu tablic"/>
    <hyperlink ref="L1:M1" location="'Spis tablic     List of tables'!A31" display="Powrót do spisu tablic"/>
    <hyperlink ref="L2:M2" location="'Spis tablic     List of tables'!A34" display="Return to list of tables"/>
  </hyperlinks>
  <printOptions gridLinesSet="0"/>
  <pageMargins left="0.39370078740157483" right="0.39370078740157483" top="0.19685039370078741" bottom="0.19685039370078741" header="0.31496062992125984" footer="0.31496062992125984"/>
  <pageSetup paperSize="9" scale="9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showGridLines="0" zoomScaleNormal="100" workbookViewId="0">
      <selection activeCell="A3" sqref="A3:M3"/>
    </sheetView>
  </sheetViews>
  <sheetFormatPr defaultColWidth="9" defaultRowHeight="13.2"/>
  <cols>
    <col min="1" max="1" width="8.09765625" style="16" customWidth="1"/>
    <col min="2" max="2" width="10.69921875" style="16" customWidth="1"/>
    <col min="3" max="13" width="10.19921875" style="16" customWidth="1"/>
    <col min="14" max="16384" width="9" style="16"/>
  </cols>
  <sheetData>
    <row r="1" spans="1:13" ht="12.75" customHeight="1">
      <c r="A1" s="2142"/>
      <c r="B1" s="2142"/>
      <c r="C1" s="2142"/>
      <c r="D1" s="2142"/>
      <c r="H1" s="341"/>
      <c r="I1" s="79"/>
      <c r="L1" s="1877" t="s">
        <v>31</v>
      </c>
      <c r="M1" s="1877"/>
    </row>
    <row r="2" spans="1:13" ht="12.75" customHeight="1">
      <c r="A2" s="2143"/>
      <c r="B2" s="2143"/>
      <c r="C2" s="2143"/>
      <c r="D2" s="2143"/>
      <c r="L2" s="1802" t="s">
        <v>283</v>
      </c>
      <c r="M2" s="1802"/>
    </row>
    <row r="3" spans="1:13" s="21" customFormat="1" ht="12.75" customHeight="1">
      <c r="A3" s="2130" t="s">
        <v>494</v>
      </c>
      <c r="B3" s="2130"/>
      <c r="C3" s="2130"/>
      <c r="D3" s="2130"/>
      <c r="E3" s="2130"/>
      <c r="F3" s="2130"/>
      <c r="G3" s="2130"/>
      <c r="H3" s="2130"/>
      <c r="I3" s="2130"/>
      <c r="J3" s="2130"/>
      <c r="K3" s="2130"/>
      <c r="L3" s="2130"/>
      <c r="M3" s="2130"/>
    </row>
    <row r="4" spans="1:13" s="1550" customFormat="1" ht="12.9" customHeight="1">
      <c r="A4" s="2145" t="s">
        <v>1127</v>
      </c>
      <c r="B4" s="2145"/>
      <c r="C4" s="2145"/>
      <c r="D4" s="2145"/>
      <c r="E4" s="2145"/>
      <c r="F4" s="2145"/>
      <c r="G4" s="2145"/>
      <c r="H4" s="2145"/>
      <c r="I4" s="2145"/>
      <c r="J4" s="2145"/>
      <c r="K4" s="2145"/>
      <c r="L4" s="2145"/>
      <c r="M4" s="2145"/>
    </row>
    <row r="5" spans="1:13" s="27" customFormat="1" ht="12.75" customHeight="1">
      <c r="A5" s="1903" t="s">
        <v>1128</v>
      </c>
      <c r="B5" s="1904"/>
      <c r="C5" s="1916" t="s">
        <v>1100</v>
      </c>
      <c r="D5" s="41"/>
      <c r="E5" s="41"/>
      <c r="F5" s="41"/>
      <c r="G5" s="41"/>
      <c r="H5" s="41"/>
      <c r="I5" s="41"/>
      <c r="J5" s="41"/>
      <c r="K5" s="41"/>
      <c r="L5" s="41"/>
      <c r="M5" s="41"/>
    </row>
    <row r="6" spans="1:13" s="27" customFormat="1" ht="18" customHeight="1">
      <c r="A6" s="1905"/>
      <c r="B6" s="1906"/>
      <c r="C6" s="1927"/>
      <c r="D6" s="1973" t="s">
        <v>1101</v>
      </c>
      <c r="E6" s="1973" t="s">
        <v>1102</v>
      </c>
      <c r="F6" s="1973" t="s">
        <v>1103</v>
      </c>
      <c r="G6" s="1973" t="s">
        <v>1115</v>
      </c>
      <c r="H6" s="1904" t="s">
        <v>1124</v>
      </c>
      <c r="I6" s="1973" t="s">
        <v>1129</v>
      </c>
      <c r="J6" s="1973" t="s">
        <v>1107</v>
      </c>
      <c r="K6" s="1973" t="s">
        <v>1108</v>
      </c>
      <c r="L6" s="1973" t="s">
        <v>1109</v>
      </c>
      <c r="M6" s="1916" t="s">
        <v>1110</v>
      </c>
    </row>
    <row r="7" spans="1:13" s="27" customFormat="1" ht="18" customHeight="1">
      <c r="A7" s="1905"/>
      <c r="B7" s="1906"/>
      <c r="C7" s="1927"/>
      <c r="D7" s="1909"/>
      <c r="E7" s="1909"/>
      <c r="F7" s="1968"/>
      <c r="G7" s="1909"/>
      <c r="H7" s="1906"/>
      <c r="I7" s="1909"/>
      <c r="J7" s="1909"/>
      <c r="K7" s="1909"/>
      <c r="L7" s="1909"/>
      <c r="M7" s="1927"/>
    </row>
    <row r="8" spans="1:13" s="27" customFormat="1" ht="130.19999999999999" customHeight="1">
      <c r="A8" s="1907"/>
      <c r="B8" s="1908"/>
      <c r="C8" s="2132"/>
      <c r="D8" s="1910"/>
      <c r="E8" s="1910"/>
      <c r="F8" s="1969"/>
      <c r="G8" s="1910"/>
      <c r="H8" s="1908"/>
      <c r="I8" s="1910"/>
      <c r="J8" s="1910"/>
      <c r="K8" s="1910"/>
      <c r="L8" s="1910"/>
      <c r="M8" s="2132"/>
    </row>
    <row r="9" spans="1:13" s="27" customFormat="1" ht="13.2" customHeight="1">
      <c r="A9" s="2137" t="s">
        <v>177</v>
      </c>
      <c r="B9" s="2137"/>
      <c r="C9" s="2137"/>
      <c r="D9" s="2137"/>
      <c r="E9" s="2137"/>
      <c r="F9" s="2137"/>
      <c r="G9" s="2137"/>
      <c r="H9" s="2137"/>
      <c r="I9" s="2137"/>
      <c r="J9" s="2137"/>
      <c r="K9" s="2137"/>
      <c r="L9" s="2137"/>
      <c r="M9" s="2137"/>
    </row>
    <row r="10" spans="1:13" s="1357" customFormat="1" ht="13.2" customHeight="1">
      <c r="A10" s="2129" t="s">
        <v>178</v>
      </c>
      <c r="B10" s="2129"/>
      <c r="C10" s="2129"/>
      <c r="D10" s="2129"/>
      <c r="E10" s="2129"/>
      <c r="F10" s="2129"/>
      <c r="G10" s="2129"/>
      <c r="H10" s="2129"/>
      <c r="I10" s="2129"/>
      <c r="J10" s="2129"/>
      <c r="K10" s="2129"/>
      <c r="L10" s="2129"/>
      <c r="M10" s="2129"/>
    </row>
    <row r="11" spans="1:13" s="27" customFormat="1" ht="15" customHeight="1">
      <c r="A11" s="1568">
        <v>2017</v>
      </c>
      <c r="B11" s="138" t="s">
        <v>620</v>
      </c>
      <c r="C11" s="161">
        <v>1482</v>
      </c>
      <c r="D11" s="161">
        <v>11</v>
      </c>
      <c r="E11" s="161">
        <v>543</v>
      </c>
      <c r="F11" s="161">
        <v>11</v>
      </c>
      <c r="G11" s="161">
        <v>54</v>
      </c>
      <c r="H11" s="161">
        <v>140</v>
      </c>
      <c r="I11" s="161">
        <v>332</v>
      </c>
      <c r="J11" s="161">
        <v>66</v>
      </c>
      <c r="K11" s="161">
        <v>42</v>
      </c>
      <c r="L11" s="161">
        <v>64</v>
      </c>
      <c r="M11" s="360">
        <v>27</v>
      </c>
    </row>
    <row r="12" spans="1:13" s="27" customFormat="1" ht="15" customHeight="1">
      <c r="A12" s="347"/>
      <c r="B12" s="138" t="s">
        <v>53</v>
      </c>
      <c r="C12" s="161">
        <v>1495</v>
      </c>
      <c r="D12" s="161">
        <v>11</v>
      </c>
      <c r="E12" s="161">
        <v>548</v>
      </c>
      <c r="F12" s="161">
        <v>11</v>
      </c>
      <c r="G12" s="161">
        <v>55</v>
      </c>
      <c r="H12" s="161">
        <v>140</v>
      </c>
      <c r="I12" s="161">
        <v>335</v>
      </c>
      <c r="J12" s="161">
        <v>67</v>
      </c>
      <c r="K12" s="161">
        <v>43</v>
      </c>
      <c r="L12" s="161">
        <v>64</v>
      </c>
      <c r="M12" s="360">
        <v>27</v>
      </c>
    </row>
    <row r="13" spans="1:13" s="27" customFormat="1" ht="15" customHeight="1">
      <c r="A13" s="347">
        <v>2018</v>
      </c>
      <c r="B13" s="138" t="s">
        <v>615</v>
      </c>
      <c r="C13" s="161">
        <v>1432</v>
      </c>
      <c r="D13" s="161">
        <v>9</v>
      </c>
      <c r="E13" s="161">
        <v>506</v>
      </c>
      <c r="F13" s="161">
        <v>11</v>
      </c>
      <c r="G13" s="161">
        <v>56</v>
      </c>
      <c r="H13" s="161">
        <v>136</v>
      </c>
      <c r="I13" s="161">
        <v>317</v>
      </c>
      <c r="J13" s="161">
        <v>66</v>
      </c>
      <c r="K13" s="161">
        <v>41</v>
      </c>
      <c r="L13" s="161">
        <v>63</v>
      </c>
      <c r="M13" s="360">
        <v>28</v>
      </c>
    </row>
    <row r="14" spans="1:13" s="27" customFormat="1" ht="15" customHeight="1">
      <c r="A14" s="347"/>
      <c r="B14" s="138" t="s">
        <v>613</v>
      </c>
      <c r="C14" s="161">
        <v>1483</v>
      </c>
      <c r="D14" s="161">
        <v>9</v>
      </c>
      <c r="E14" s="161">
        <v>521</v>
      </c>
      <c r="F14" s="161">
        <v>11</v>
      </c>
      <c r="G14" s="161">
        <v>57</v>
      </c>
      <c r="H14" s="161">
        <v>139</v>
      </c>
      <c r="I14" s="161">
        <v>336</v>
      </c>
      <c r="J14" s="161">
        <v>70</v>
      </c>
      <c r="K14" s="161">
        <v>44</v>
      </c>
      <c r="L14" s="161">
        <v>65</v>
      </c>
      <c r="M14" s="360">
        <v>28</v>
      </c>
    </row>
    <row r="15" spans="1:13" s="27" customFormat="1" ht="15" customHeight="1">
      <c r="A15" s="1568"/>
      <c r="B15" s="1625" t="s">
        <v>620</v>
      </c>
      <c r="C15" s="1628">
        <v>1499</v>
      </c>
      <c r="D15" s="1628">
        <v>9</v>
      </c>
      <c r="E15" s="1628">
        <v>528</v>
      </c>
      <c r="F15" s="1628">
        <v>11</v>
      </c>
      <c r="G15" s="1628">
        <v>57</v>
      </c>
      <c r="H15" s="1628">
        <v>140</v>
      </c>
      <c r="I15" s="1628">
        <v>341</v>
      </c>
      <c r="J15" s="1628">
        <v>70</v>
      </c>
      <c r="K15" s="161">
        <v>44</v>
      </c>
      <c r="L15" s="1628">
        <v>67</v>
      </c>
      <c r="M15" s="360">
        <v>28</v>
      </c>
    </row>
    <row r="16" spans="1:13" s="27" customFormat="1" ht="13.2" customHeight="1">
      <c r="A16" s="2125" t="s">
        <v>445</v>
      </c>
      <c r="B16" s="2125"/>
      <c r="C16" s="2125"/>
      <c r="D16" s="2125"/>
      <c r="E16" s="2125"/>
      <c r="F16" s="2125"/>
      <c r="G16" s="2125"/>
      <c r="H16" s="2125"/>
      <c r="I16" s="2125"/>
      <c r="J16" s="2125"/>
      <c r="K16" s="2125"/>
      <c r="L16" s="2125"/>
      <c r="M16" s="2125"/>
    </row>
    <row r="17" spans="1:13" s="1357" customFormat="1" ht="13.2" customHeight="1">
      <c r="A17" s="2129" t="s">
        <v>1130</v>
      </c>
      <c r="B17" s="2129"/>
      <c r="C17" s="2129"/>
      <c r="D17" s="2129"/>
      <c r="E17" s="2129"/>
      <c r="F17" s="2129"/>
      <c r="G17" s="2129"/>
      <c r="H17" s="2129"/>
      <c r="I17" s="2129"/>
      <c r="J17" s="2129"/>
      <c r="K17" s="2129"/>
      <c r="L17" s="2129"/>
      <c r="M17" s="2129"/>
    </row>
    <row r="18" spans="1:13" s="27" customFormat="1" ht="13.95" customHeight="1">
      <c r="A18" s="1568">
        <v>2017</v>
      </c>
      <c r="B18" s="138" t="s">
        <v>620</v>
      </c>
      <c r="C18" s="161">
        <v>79.099999999999994</v>
      </c>
      <c r="D18" s="161">
        <v>81.8</v>
      </c>
      <c r="E18" s="161">
        <v>84.9</v>
      </c>
      <c r="F18" s="161">
        <v>90.9</v>
      </c>
      <c r="G18" s="161">
        <v>74.099999999999994</v>
      </c>
      <c r="H18" s="161">
        <v>72.900000000000006</v>
      </c>
      <c r="I18" s="142">
        <v>75</v>
      </c>
      <c r="J18" s="161">
        <v>83.3</v>
      </c>
      <c r="K18" s="161">
        <v>95.2</v>
      </c>
      <c r="L18" s="161">
        <v>68.8</v>
      </c>
      <c r="M18" s="360">
        <v>88.9</v>
      </c>
    </row>
    <row r="19" spans="1:13" s="27" customFormat="1" ht="13.95" customHeight="1">
      <c r="A19" s="347"/>
      <c r="B19" s="138" t="s">
        <v>53</v>
      </c>
      <c r="C19" s="161">
        <v>83.3</v>
      </c>
      <c r="D19" s="161">
        <v>90.9</v>
      </c>
      <c r="E19" s="161">
        <v>85.6</v>
      </c>
      <c r="F19" s="161">
        <v>81.8</v>
      </c>
      <c r="G19" s="161">
        <v>81.8</v>
      </c>
      <c r="H19" s="161">
        <v>82.9</v>
      </c>
      <c r="I19" s="142">
        <v>81.2</v>
      </c>
      <c r="J19" s="161">
        <v>83.6</v>
      </c>
      <c r="K19" s="161">
        <v>88.4</v>
      </c>
      <c r="L19" s="161">
        <v>81.3</v>
      </c>
      <c r="M19" s="360">
        <v>85.2</v>
      </c>
    </row>
    <row r="20" spans="1:13" s="27" customFormat="1" ht="13.95" customHeight="1">
      <c r="A20" s="347">
        <v>2018</v>
      </c>
      <c r="B20" s="138" t="s">
        <v>615</v>
      </c>
      <c r="C20" s="161">
        <v>71.2</v>
      </c>
      <c r="D20" s="161">
        <v>44.4</v>
      </c>
      <c r="E20" s="142">
        <v>80</v>
      </c>
      <c r="F20" s="142">
        <v>100</v>
      </c>
      <c r="G20" s="161">
        <v>67.900000000000006</v>
      </c>
      <c r="H20" s="161">
        <v>58.1</v>
      </c>
      <c r="I20" s="142">
        <v>67.2</v>
      </c>
      <c r="J20" s="161">
        <v>77.3</v>
      </c>
      <c r="K20" s="161">
        <v>48.8</v>
      </c>
      <c r="L20" s="142">
        <v>73</v>
      </c>
      <c r="M20" s="360">
        <v>71.400000000000006</v>
      </c>
    </row>
    <row r="21" spans="1:13" s="27" customFormat="1" ht="13.95" customHeight="1">
      <c r="A21" s="347"/>
      <c r="B21" s="138" t="s">
        <v>613</v>
      </c>
      <c r="C21" s="142">
        <v>78</v>
      </c>
      <c r="D21" s="142">
        <v>88.9</v>
      </c>
      <c r="E21" s="142">
        <v>84.6</v>
      </c>
      <c r="F21" s="142">
        <v>81.8</v>
      </c>
      <c r="G21" s="142">
        <v>68.400000000000006</v>
      </c>
      <c r="H21" s="142">
        <v>71.2</v>
      </c>
      <c r="I21" s="142">
        <v>78.599999999999994</v>
      </c>
      <c r="J21" s="142">
        <v>81.400000000000006</v>
      </c>
      <c r="K21" s="142">
        <v>75</v>
      </c>
      <c r="L21" s="1660">
        <v>72.3</v>
      </c>
      <c r="M21" s="1660">
        <v>78.599999999999994</v>
      </c>
    </row>
    <row r="22" spans="1:13" s="27" customFormat="1" ht="13.95" customHeight="1">
      <c r="A22" s="1568"/>
      <c r="B22" s="1625" t="s">
        <v>620</v>
      </c>
      <c r="C22" s="1628">
        <v>80.400000000000006</v>
      </c>
      <c r="D22" s="1588">
        <v>100</v>
      </c>
      <c r="E22" s="1628">
        <v>84.7</v>
      </c>
      <c r="F22" s="1628">
        <v>63.6</v>
      </c>
      <c r="G22" s="142">
        <v>71.900000000000006</v>
      </c>
      <c r="H22" s="1628">
        <v>80.7</v>
      </c>
      <c r="I22" s="1588">
        <v>78</v>
      </c>
      <c r="J22" s="1628">
        <v>84.3</v>
      </c>
      <c r="K22" s="1628">
        <v>90.9</v>
      </c>
      <c r="L22" s="360">
        <v>74.599999999999994</v>
      </c>
      <c r="M22" s="1660">
        <v>78.599999999999994</v>
      </c>
    </row>
    <row r="23" spans="1:13" s="27" customFormat="1" ht="15" customHeight="1">
      <c r="A23" s="2125" t="s">
        <v>446</v>
      </c>
      <c r="B23" s="2125"/>
      <c r="C23" s="2125"/>
      <c r="D23" s="2125"/>
      <c r="E23" s="2125"/>
      <c r="F23" s="2125"/>
      <c r="G23" s="2125"/>
      <c r="H23" s="2125"/>
      <c r="I23" s="2125"/>
      <c r="J23" s="2125"/>
      <c r="K23" s="2125"/>
      <c r="L23" s="2125"/>
      <c r="M23" s="2125"/>
    </row>
    <row r="24" spans="1:13" s="1357" customFormat="1" ht="15" customHeight="1">
      <c r="A24" s="2141" t="s">
        <v>1131</v>
      </c>
      <c r="B24" s="2141"/>
      <c r="C24" s="2141"/>
      <c r="D24" s="2141"/>
      <c r="E24" s="2141"/>
      <c r="F24" s="2141"/>
      <c r="G24" s="2141"/>
      <c r="H24" s="2141"/>
      <c r="I24" s="2141"/>
      <c r="J24" s="2141"/>
      <c r="K24" s="2141"/>
      <c r="L24" s="2141"/>
      <c r="M24" s="2141"/>
    </row>
    <row r="25" spans="1:13" s="27" customFormat="1" ht="13.95" customHeight="1">
      <c r="A25" s="1568">
        <v>2017</v>
      </c>
      <c r="B25" s="138" t="s">
        <v>620</v>
      </c>
      <c r="C25" s="161">
        <v>83.1</v>
      </c>
      <c r="D25" s="161">
        <v>95.3</v>
      </c>
      <c r="E25" s="142">
        <v>92</v>
      </c>
      <c r="F25" s="161">
        <v>98.5</v>
      </c>
      <c r="G25" s="161">
        <v>90.2</v>
      </c>
      <c r="H25" s="161">
        <v>84.5</v>
      </c>
      <c r="I25" s="142">
        <v>70</v>
      </c>
      <c r="J25" s="161">
        <v>81.8</v>
      </c>
      <c r="K25" s="161">
        <v>98.1</v>
      </c>
      <c r="L25" s="161">
        <v>82.7</v>
      </c>
      <c r="M25" s="360">
        <v>90.8</v>
      </c>
    </row>
    <row r="26" spans="1:13" s="345" customFormat="1" ht="13.95" customHeight="1">
      <c r="A26" s="1158"/>
      <c r="B26" s="138" t="s">
        <v>53</v>
      </c>
      <c r="C26" s="142">
        <v>86.3</v>
      </c>
      <c r="D26" s="142">
        <v>96.7</v>
      </c>
      <c r="E26" s="142">
        <v>91.1</v>
      </c>
      <c r="F26" s="142">
        <v>96.6</v>
      </c>
      <c r="G26" s="142">
        <v>93.8</v>
      </c>
      <c r="H26" s="142">
        <v>92.7</v>
      </c>
      <c r="I26" s="142">
        <v>77.900000000000006</v>
      </c>
      <c r="J26" s="142">
        <v>78.5</v>
      </c>
      <c r="K26" s="142">
        <v>93</v>
      </c>
      <c r="L26" s="142">
        <v>88.7</v>
      </c>
      <c r="M26" s="292">
        <v>87.7</v>
      </c>
    </row>
    <row r="27" spans="1:13" s="27" customFormat="1" ht="13.95" customHeight="1">
      <c r="A27" s="347">
        <v>2018</v>
      </c>
      <c r="B27" s="138" t="s">
        <v>615</v>
      </c>
      <c r="C27" s="161">
        <v>78.3</v>
      </c>
      <c r="D27" s="161">
        <v>80.099999999999994</v>
      </c>
      <c r="E27" s="142">
        <v>85.5</v>
      </c>
      <c r="F27" s="142">
        <v>100</v>
      </c>
      <c r="G27" s="161">
        <v>87.5</v>
      </c>
      <c r="H27" s="161">
        <v>63.1</v>
      </c>
      <c r="I27" s="142">
        <v>68.3</v>
      </c>
      <c r="J27" s="161">
        <v>86.2</v>
      </c>
      <c r="K27" s="161">
        <v>70.400000000000006</v>
      </c>
      <c r="L27" s="161">
        <v>61.8</v>
      </c>
      <c r="M27" s="360">
        <v>78.599999999999994</v>
      </c>
    </row>
    <row r="28" spans="1:13" s="27" customFormat="1" ht="13.95" customHeight="1">
      <c r="A28" s="347"/>
      <c r="B28" s="138" t="s">
        <v>613</v>
      </c>
      <c r="C28" s="161">
        <v>85.2</v>
      </c>
      <c r="D28" s="142">
        <v>92</v>
      </c>
      <c r="E28" s="142">
        <v>94.3</v>
      </c>
      <c r="F28" s="142">
        <v>96.8</v>
      </c>
      <c r="G28" s="142">
        <v>88.5</v>
      </c>
      <c r="H28" s="142">
        <v>76.3</v>
      </c>
      <c r="I28" s="142">
        <v>75.8</v>
      </c>
      <c r="J28" s="142">
        <v>91.3</v>
      </c>
      <c r="K28" s="142">
        <v>82.2</v>
      </c>
      <c r="L28" s="142">
        <v>82.2</v>
      </c>
      <c r="M28" s="292">
        <v>86</v>
      </c>
    </row>
    <row r="29" spans="1:13" s="27" customFormat="1" ht="13.95" customHeight="1">
      <c r="A29" s="1568"/>
      <c r="B29" s="1625" t="s">
        <v>620</v>
      </c>
      <c r="C29" s="1628">
        <v>85.8</v>
      </c>
      <c r="D29" s="1588">
        <v>100</v>
      </c>
      <c r="E29" s="1628">
        <v>93.6</v>
      </c>
      <c r="F29" s="1628">
        <v>96.4</v>
      </c>
      <c r="G29" s="1628">
        <v>89.2</v>
      </c>
      <c r="H29" s="1628">
        <v>83.3</v>
      </c>
      <c r="I29" s="1628">
        <v>76.599999999999994</v>
      </c>
      <c r="J29" s="1628">
        <v>92.8</v>
      </c>
      <c r="K29" s="1628">
        <v>95.9</v>
      </c>
      <c r="L29" s="1628">
        <v>83.6</v>
      </c>
      <c r="M29" s="360">
        <v>86.4</v>
      </c>
    </row>
    <row r="30" spans="1:13" s="27" customFormat="1" ht="15" customHeight="1">
      <c r="A30" s="2139" t="s">
        <v>653</v>
      </c>
      <c r="B30" s="2139"/>
      <c r="C30" s="2139"/>
      <c r="D30" s="2139"/>
      <c r="E30" s="2139"/>
      <c r="F30" s="2139"/>
      <c r="G30" s="2139"/>
      <c r="H30" s="2139"/>
      <c r="I30" s="2139"/>
      <c r="J30" s="2139"/>
      <c r="K30" s="2139"/>
      <c r="L30" s="2139"/>
      <c r="M30" s="2139"/>
    </row>
    <row r="31" spans="1:13" s="1357" customFormat="1" ht="15" customHeight="1">
      <c r="A31" s="1364" t="s">
        <v>522</v>
      </c>
      <c r="B31" s="1366"/>
      <c r="C31" s="1366"/>
      <c r="D31" s="1366"/>
      <c r="E31" s="1366"/>
      <c r="F31" s="1366"/>
      <c r="G31" s="1366"/>
      <c r="H31" s="1366"/>
      <c r="I31" s="1366"/>
      <c r="J31" s="1366"/>
      <c r="K31" s="1366"/>
      <c r="L31" s="1366"/>
      <c r="M31" s="1366"/>
    </row>
    <row r="32" spans="1:13" ht="15" customHeight="1"/>
    <row r="33" spans="1:13" s="116" customFormat="1" ht="12" customHeight="1">
      <c r="A33" s="16"/>
      <c r="B33" s="16"/>
      <c r="C33" s="16"/>
      <c r="D33" s="16"/>
      <c r="E33" s="16"/>
      <c r="F33" s="16"/>
      <c r="G33" s="16"/>
      <c r="H33" s="16"/>
      <c r="I33" s="16"/>
      <c r="J33" s="16"/>
      <c r="K33" s="16"/>
      <c r="L33" s="16"/>
      <c r="M33" s="16"/>
    </row>
  </sheetData>
  <mergeCells count="25">
    <mergeCell ref="E6:E8"/>
    <mergeCell ref="F6:F8"/>
    <mergeCell ref="A9:M9"/>
    <mergeCell ref="A30:M30"/>
    <mergeCell ref="A17:M17"/>
    <mergeCell ref="A23:M23"/>
    <mergeCell ref="A24:M24"/>
    <mergeCell ref="A10:M10"/>
    <mergeCell ref="A16:M16"/>
    <mergeCell ref="A1:D1"/>
    <mergeCell ref="L1:M1"/>
    <mergeCell ref="A2:D2"/>
    <mergeCell ref="L2:M2"/>
    <mergeCell ref="M6:M8"/>
    <mergeCell ref="K6:K8"/>
    <mergeCell ref="H6:H8"/>
    <mergeCell ref="A4:M4"/>
    <mergeCell ref="A3:M3"/>
    <mergeCell ref="L6:L8"/>
    <mergeCell ref="J6:J8"/>
    <mergeCell ref="G6:G8"/>
    <mergeCell ref="I6:I8"/>
    <mergeCell ref="C5:C8"/>
    <mergeCell ref="A5:B8"/>
    <mergeCell ref="D6:D8"/>
  </mergeCells>
  <phoneticPr fontId="0" type="noConversion"/>
  <hyperlinks>
    <hyperlink ref="L1" location="'Spis tablic     List of tables'!A1" display="Powrót do spisu tablic"/>
    <hyperlink ref="L2" location="'Spis tablic     List of tables'!A1" display="Powrót do spisu tablic"/>
    <hyperlink ref="L1:M1" location="'Spis tablic     List of tables'!A32" display="Powrót do spisu tablic"/>
    <hyperlink ref="L2:M2" location="'Spis tablic     List of tables'!A35" display="Return to list of tables"/>
  </hyperlinks>
  <printOptions gridLinesSet="0"/>
  <pageMargins left="0.39370078740157483" right="0.39370078740157483" top="0.19685039370078741" bottom="0.19685039370078741" header="0.31496062992125984" footer="0.31496062992125984"/>
  <pageSetup paperSize="9" scale="9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2"/>
  <sheetViews>
    <sheetView showGridLines="0" zoomScaleNormal="100" workbookViewId="0">
      <selection sqref="A1:M1"/>
    </sheetView>
  </sheetViews>
  <sheetFormatPr defaultColWidth="9" defaultRowHeight="13.2"/>
  <cols>
    <col min="1" max="1" width="6.59765625" style="16" customWidth="1"/>
    <col min="2" max="2" width="7.59765625" style="17" customWidth="1"/>
    <col min="3" max="16" width="8.59765625" style="16" customWidth="1"/>
    <col min="17" max="19" width="9" style="16"/>
    <col min="20" max="20" width="9.19921875" style="16" bestFit="1" customWidth="1"/>
    <col min="21" max="16384" width="9" style="16"/>
  </cols>
  <sheetData>
    <row r="1" spans="1:20" ht="15.75" customHeight="1">
      <c r="A1" s="2130" t="s">
        <v>495</v>
      </c>
      <c r="B1" s="2130"/>
      <c r="C1" s="2130"/>
      <c r="D1" s="2130"/>
      <c r="E1" s="2130"/>
      <c r="F1" s="2130"/>
      <c r="G1" s="2130"/>
      <c r="H1" s="2130"/>
      <c r="I1" s="2130"/>
      <c r="J1" s="2130"/>
      <c r="K1" s="2130"/>
      <c r="L1" s="2130"/>
      <c r="M1" s="2130"/>
      <c r="N1" s="1877" t="s">
        <v>31</v>
      </c>
      <c r="O1" s="1877"/>
      <c r="P1" s="1877"/>
    </row>
    <row r="2" spans="1:20" ht="12.75" customHeight="1">
      <c r="A2" s="2131" t="s">
        <v>496</v>
      </c>
      <c r="B2" s="2131"/>
      <c r="C2" s="2131"/>
      <c r="D2" s="2131"/>
      <c r="E2" s="2131"/>
      <c r="F2" s="2131"/>
      <c r="G2" s="2131"/>
      <c r="H2" s="2131"/>
      <c r="I2" s="21"/>
      <c r="N2" s="1802" t="s">
        <v>283</v>
      </c>
      <c r="O2" s="1802"/>
      <c r="P2" s="1802"/>
    </row>
    <row r="3" spans="1:20" s="1321" customFormat="1" ht="14.25" customHeight="1">
      <c r="A3" s="2149" t="s">
        <v>1132</v>
      </c>
      <c r="B3" s="2149"/>
      <c r="C3" s="2149"/>
      <c r="D3" s="2149"/>
      <c r="E3" s="2149"/>
      <c r="F3" s="2149"/>
      <c r="G3" s="2149"/>
      <c r="H3" s="2149"/>
      <c r="I3" s="2149"/>
      <c r="J3" s="2149"/>
      <c r="K3" s="2149"/>
      <c r="L3" s="2149"/>
      <c r="M3" s="2149"/>
      <c r="N3" s="2149"/>
      <c r="O3" s="2149"/>
      <c r="P3" s="2149"/>
    </row>
    <row r="4" spans="1:20" s="1321" customFormat="1" ht="13.5" customHeight="1">
      <c r="A4" s="2133" t="s">
        <v>1133</v>
      </c>
      <c r="B4" s="2133"/>
      <c r="C4" s="2133"/>
      <c r="D4" s="2133"/>
      <c r="E4" s="2133"/>
      <c r="F4" s="2133"/>
      <c r="G4" s="2133"/>
      <c r="H4" s="1550"/>
      <c r="I4" s="1550"/>
      <c r="K4" s="1367"/>
    </row>
    <row r="5" spans="1:20" s="33" customFormat="1" ht="20.100000000000001" customHeight="1">
      <c r="A5" s="1903" t="s">
        <v>1135</v>
      </c>
      <c r="B5" s="1904"/>
      <c r="C5" s="1897" t="s">
        <v>1134</v>
      </c>
      <c r="D5" s="1898"/>
      <c r="E5" s="1898"/>
      <c r="F5" s="1898"/>
      <c r="G5" s="1898"/>
      <c r="H5" s="1898"/>
      <c r="I5" s="1898"/>
      <c r="J5" s="1898"/>
      <c r="K5" s="1898"/>
      <c r="L5" s="1912"/>
      <c r="M5" s="43"/>
      <c r="N5" s="44"/>
      <c r="O5" s="45"/>
      <c r="P5" s="1916" t="s">
        <v>1149</v>
      </c>
    </row>
    <row r="6" spans="1:20" s="33" customFormat="1" ht="15.75" customHeight="1">
      <c r="A6" s="1905"/>
      <c r="B6" s="1906"/>
      <c r="C6" s="1973" t="s">
        <v>1136</v>
      </c>
      <c r="D6" s="43"/>
      <c r="E6" s="46"/>
      <c r="F6" s="46"/>
      <c r="G6" s="46"/>
      <c r="H6" s="47"/>
      <c r="I6" s="1916" t="s">
        <v>1142</v>
      </c>
      <c r="J6" s="48"/>
      <c r="K6" s="1973" t="s">
        <v>1144</v>
      </c>
      <c r="L6" s="1973" t="s">
        <v>1145</v>
      </c>
      <c r="M6" s="1909" t="s">
        <v>1146</v>
      </c>
      <c r="N6" s="1973" t="s">
        <v>1147</v>
      </c>
      <c r="O6" s="1973" t="s">
        <v>1148</v>
      </c>
      <c r="P6" s="1927"/>
    </row>
    <row r="7" spans="1:20" s="33" customFormat="1" ht="216.75" customHeight="1">
      <c r="A7" s="1905"/>
      <c r="B7" s="1906"/>
      <c r="C7" s="2132"/>
      <c r="D7" s="39" t="s">
        <v>1137</v>
      </c>
      <c r="E7" s="38" t="s">
        <v>1138</v>
      </c>
      <c r="F7" s="38" t="s">
        <v>1139</v>
      </c>
      <c r="G7" s="38" t="s">
        <v>1140</v>
      </c>
      <c r="H7" s="38" t="s">
        <v>1141</v>
      </c>
      <c r="I7" s="2132"/>
      <c r="J7" s="38" t="s">
        <v>1143</v>
      </c>
      <c r="K7" s="1910"/>
      <c r="L7" s="1910"/>
      <c r="M7" s="1910"/>
      <c r="N7" s="1910"/>
      <c r="O7" s="1910"/>
      <c r="P7" s="2132"/>
    </row>
    <row r="8" spans="1:20" s="33" customFormat="1" ht="15.75" customHeight="1">
      <c r="A8" s="1907"/>
      <c r="B8" s="1908"/>
      <c r="C8" s="1897" t="s">
        <v>1150</v>
      </c>
      <c r="D8" s="1898"/>
      <c r="E8" s="1898"/>
      <c r="F8" s="1898"/>
      <c r="G8" s="1898"/>
      <c r="H8" s="1898"/>
      <c r="I8" s="1898"/>
      <c r="J8" s="1898"/>
      <c r="K8" s="1898"/>
      <c r="L8" s="1898"/>
      <c r="M8" s="1898"/>
      <c r="N8" s="1898"/>
      <c r="O8" s="1898"/>
      <c r="P8" s="1898"/>
    </row>
    <row r="9" spans="1:20" s="140" customFormat="1" ht="34.950000000000003" customHeight="1">
      <c r="A9" s="355">
        <v>2017</v>
      </c>
      <c r="B9" s="141" t="s">
        <v>74</v>
      </c>
      <c r="C9" s="142">
        <v>60185.9</v>
      </c>
      <c r="D9" s="142">
        <v>16255.7</v>
      </c>
      <c r="E9" s="142">
        <v>4716.8999999999996</v>
      </c>
      <c r="F9" s="749">
        <v>2397.9</v>
      </c>
      <c r="G9" s="749">
        <v>2536.5</v>
      </c>
      <c r="H9" s="142">
        <v>6387.7</v>
      </c>
      <c r="I9" s="142">
        <v>28477.3</v>
      </c>
      <c r="J9" s="187">
        <v>24215</v>
      </c>
      <c r="K9" s="142">
        <v>13628.5</v>
      </c>
      <c r="L9" s="142">
        <v>1824.4</v>
      </c>
      <c r="M9" s="142">
        <v>42589.599999999999</v>
      </c>
      <c r="N9" s="142">
        <v>20977.200000000001</v>
      </c>
      <c r="O9" s="142">
        <v>3269.9</v>
      </c>
      <c r="P9" s="292">
        <v>24452.9</v>
      </c>
      <c r="T9" s="624"/>
    </row>
    <row r="10" spans="1:20" s="140" customFormat="1" ht="34.950000000000003" customHeight="1">
      <c r="A10" s="355"/>
      <c r="B10" s="141" t="s">
        <v>77</v>
      </c>
      <c r="C10" s="142">
        <v>61967.790999999997</v>
      </c>
      <c r="D10" s="142">
        <v>16905.937000000002</v>
      </c>
      <c r="E10" s="142">
        <v>4854.1310000000003</v>
      </c>
      <c r="F10" s="749">
        <v>2404.11</v>
      </c>
      <c r="G10" s="749">
        <v>2557.9989999999998</v>
      </c>
      <c r="H10" s="142">
        <v>6817.2790000000005</v>
      </c>
      <c r="I10" s="142">
        <v>28715.255000000001</v>
      </c>
      <c r="J10" s="187">
        <v>24644.386999999999</v>
      </c>
      <c r="K10" s="142">
        <v>14532.297</v>
      </c>
      <c r="L10" s="142">
        <v>1814.3019999999999</v>
      </c>
      <c r="M10" s="142">
        <v>42934.847999999998</v>
      </c>
      <c r="N10" s="142">
        <v>21002.940999999999</v>
      </c>
      <c r="O10" s="142">
        <v>3069.4090000000001</v>
      </c>
      <c r="P10" s="292">
        <v>25290.969000000001</v>
      </c>
    </row>
    <row r="11" spans="1:20" s="140" customFormat="1" ht="34.950000000000003" customHeight="1">
      <c r="A11" s="355"/>
      <c r="B11" s="141" t="s">
        <v>80</v>
      </c>
      <c r="C11" s="142">
        <v>63853.822</v>
      </c>
      <c r="D11" s="142">
        <v>17318.891</v>
      </c>
      <c r="E11" s="142">
        <v>4951.6000000000004</v>
      </c>
      <c r="F11" s="749">
        <v>2267.1</v>
      </c>
      <c r="G11" s="749">
        <v>2843.7959999999998</v>
      </c>
      <c r="H11" s="142">
        <v>6988.4759999999997</v>
      </c>
      <c r="I11" s="142">
        <v>28271.264999999999</v>
      </c>
      <c r="J11" s="187">
        <v>24512.907999999999</v>
      </c>
      <c r="K11" s="142">
        <v>16607.282999999999</v>
      </c>
      <c r="L11" s="142">
        <v>1656.383</v>
      </c>
      <c r="M11" s="142">
        <v>44152.582000000002</v>
      </c>
      <c r="N11" s="142">
        <v>23068.981</v>
      </c>
      <c r="O11" s="142">
        <v>3178.596</v>
      </c>
      <c r="P11" s="292">
        <v>22405.444</v>
      </c>
    </row>
    <row r="12" spans="1:20" s="140" customFormat="1" ht="34.950000000000003" customHeight="1">
      <c r="A12" s="355">
        <v>2018</v>
      </c>
      <c r="B12" s="141" t="s">
        <v>71</v>
      </c>
      <c r="C12" s="142">
        <v>64116.4</v>
      </c>
      <c r="D12" s="142">
        <v>17291.3</v>
      </c>
      <c r="E12" s="142">
        <v>4951.1000000000004</v>
      </c>
      <c r="F12" s="749">
        <v>2495.6999999999998</v>
      </c>
      <c r="G12" s="142">
        <v>2977.1</v>
      </c>
      <c r="H12" s="749">
        <v>6595.5</v>
      </c>
      <c r="I12" s="142">
        <v>28625.599999999999</v>
      </c>
      <c r="J12" s="187">
        <v>24346.5</v>
      </c>
      <c r="K12" s="142">
        <v>16022.5</v>
      </c>
      <c r="L12" s="142">
        <v>2177</v>
      </c>
      <c r="M12" s="142">
        <v>42954.5</v>
      </c>
      <c r="N12" s="142">
        <v>20721.900000000001</v>
      </c>
      <c r="O12" s="142">
        <v>3258.4</v>
      </c>
      <c r="P12" s="292">
        <v>23037.7</v>
      </c>
    </row>
    <row r="13" spans="1:20" s="140" customFormat="1" ht="34.950000000000003" customHeight="1">
      <c r="A13" s="355"/>
      <c r="B13" s="141" t="s">
        <v>74</v>
      </c>
      <c r="C13" s="142">
        <v>68032.115999999995</v>
      </c>
      <c r="D13" s="142">
        <v>18510.079000000002</v>
      </c>
      <c r="E13" s="142">
        <v>5366.7</v>
      </c>
      <c r="F13" s="749">
        <v>2552.4</v>
      </c>
      <c r="G13" s="142">
        <v>2969.529</v>
      </c>
      <c r="H13" s="749">
        <v>7300.9780000000001</v>
      </c>
      <c r="I13" s="142">
        <v>30741.267</v>
      </c>
      <c r="J13" s="187">
        <v>25884.338</v>
      </c>
      <c r="K13" s="142">
        <v>16844.271000000001</v>
      </c>
      <c r="L13" s="142">
        <v>1936.499</v>
      </c>
      <c r="M13" s="142">
        <v>46439.968999999997</v>
      </c>
      <c r="N13" s="142">
        <v>22276.885999999999</v>
      </c>
      <c r="O13" s="142">
        <v>3449.569</v>
      </c>
      <c r="P13" s="292">
        <v>22969.993999999999</v>
      </c>
    </row>
    <row r="14" spans="1:20" s="140" customFormat="1" ht="34.950000000000003" customHeight="1">
      <c r="A14" s="355"/>
      <c r="B14" s="1629" t="s">
        <v>77</v>
      </c>
      <c r="C14" s="1588">
        <v>67869.895999999993</v>
      </c>
      <c r="D14" s="1588">
        <v>18712.240000000002</v>
      </c>
      <c r="E14" s="1588">
        <v>5558.2950000000001</v>
      </c>
      <c r="F14" s="1573">
        <v>2738.6729999999998</v>
      </c>
      <c r="G14" s="1588">
        <v>3049.134</v>
      </c>
      <c r="H14" s="1573">
        <v>7052.5060000000003</v>
      </c>
      <c r="I14" s="1588">
        <v>30966.748</v>
      </c>
      <c r="J14" s="1574">
        <v>26138.915000000001</v>
      </c>
      <c r="K14" s="1588">
        <v>16154.816999999999</v>
      </c>
      <c r="L14" s="1588">
        <v>2036.0909999999999</v>
      </c>
      <c r="M14" s="1588">
        <v>46386.999000000003</v>
      </c>
      <c r="N14" s="1588">
        <v>22049.212</v>
      </c>
      <c r="O14" s="1588">
        <v>3621.5540000000001</v>
      </c>
      <c r="P14" s="292">
        <v>22893.4</v>
      </c>
    </row>
    <row r="15" spans="1:20" s="122" customFormat="1" ht="24.9" customHeight="1">
      <c r="A15" s="2146" t="s">
        <v>654</v>
      </c>
      <c r="B15" s="2146"/>
      <c r="C15" s="2146"/>
      <c r="D15" s="2146"/>
      <c r="E15" s="2146"/>
      <c r="F15" s="2146"/>
      <c r="G15" s="2146"/>
      <c r="H15" s="2146"/>
      <c r="I15" s="2146"/>
      <c r="J15" s="2146"/>
      <c r="K15" s="2146"/>
      <c r="L15" s="2146"/>
      <c r="M15" s="2146"/>
      <c r="N15" s="2146"/>
      <c r="O15" s="2146"/>
      <c r="P15" s="2146"/>
    </row>
    <row r="16" spans="1:20" s="122" customFormat="1" ht="14.1" customHeight="1">
      <c r="A16" s="2146" t="s">
        <v>296</v>
      </c>
      <c r="B16" s="2147"/>
      <c r="C16" s="2147"/>
      <c r="D16" s="2147"/>
      <c r="E16" s="2147"/>
      <c r="F16" s="2147"/>
      <c r="G16" s="2147"/>
      <c r="H16" s="2147"/>
      <c r="I16" s="2147"/>
      <c r="J16" s="2147"/>
      <c r="K16" s="2147"/>
      <c r="L16" s="2147"/>
      <c r="M16" s="2147"/>
      <c r="N16" s="2147"/>
      <c r="O16" s="2147"/>
      <c r="P16" s="2147"/>
    </row>
    <row r="17" spans="1:16" s="1368" customFormat="1" ht="15" customHeight="1">
      <c r="A17" s="2148" t="s">
        <v>497</v>
      </c>
      <c r="B17" s="2148"/>
      <c r="C17" s="2148"/>
      <c r="D17" s="2148"/>
      <c r="E17" s="2148"/>
      <c r="F17" s="2148"/>
      <c r="G17" s="2148"/>
      <c r="H17" s="2148"/>
      <c r="I17" s="2148"/>
      <c r="J17" s="2148"/>
      <c r="K17" s="2148"/>
      <c r="L17" s="2148"/>
      <c r="M17" s="2148"/>
      <c r="N17" s="2148"/>
      <c r="O17" s="2148"/>
      <c r="P17" s="2148"/>
    </row>
    <row r="22" spans="1:16">
      <c r="M22" s="88"/>
    </row>
  </sheetData>
  <mergeCells count="20">
    <mergeCell ref="A4:G4"/>
    <mergeCell ref="N1:P1"/>
    <mergeCell ref="A3:P3"/>
    <mergeCell ref="N2:P2"/>
    <mergeCell ref="A1:M1"/>
    <mergeCell ref="A2:H2"/>
    <mergeCell ref="A16:P16"/>
    <mergeCell ref="A17:P17"/>
    <mergeCell ref="A15:P15"/>
    <mergeCell ref="C8:P8"/>
    <mergeCell ref="A5:B8"/>
    <mergeCell ref="N6:N7"/>
    <mergeCell ref="L6:L7"/>
    <mergeCell ref="M6:M7"/>
    <mergeCell ref="P5:P7"/>
    <mergeCell ref="I6:I7"/>
    <mergeCell ref="K6:K7"/>
    <mergeCell ref="O6:O7"/>
    <mergeCell ref="C5:L5"/>
    <mergeCell ref="C6:C7"/>
  </mergeCells>
  <phoneticPr fontId="0" type="noConversion"/>
  <hyperlinks>
    <hyperlink ref="N2" location="'Spis tablic     List of tables'!A1" display="Powrót do spisu tablic"/>
    <hyperlink ref="N1" location="'Spis tablic     List of tables'!A1" display="Powrót do spisu tablic"/>
    <hyperlink ref="N1:P1" location="'Spis tablic     List of tables'!A33" display="Powrót do spisu tablic"/>
    <hyperlink ref="N2:P2" location="'Spis tablic     List of tables'!A36" display="Return to list of tables"/>
  </hyperlinks>
  <printOptions gridLinesSet="0"/>
  <pageMargins left="0.39370078740157483" right="0.39370078740157483" top="0.19685039370078741" bottom="0.19685039370078741" header="0.31496062992125984" footer="0.31496062992125984"/>
  <pageSetup paperSize="9" scale="94"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showGridLines="0" zoomScaleNormal="100" workbookViewId="0">
      <selection sqref="A1:G1"/>
    </sheetView>
  </sheetViews>
  <sheetFormatPr defaultRowHeight="13.8"/>
  <cols>
    <col min="1" max="1" width="31.59765625" style="4" customWidth="1"/>
    <col min="2" max="2" width="5.19921875" style="4" customWidth="1"/>
    <col min="3" max="8" width="9.09765625" style="4" customWidth="1"/>
    <col min="9" max="9" width="9.3984375" style="4" customWidth="1"/>
    <col min="10" max="12" width="9.09765625" style="4" customWidth="1"/>
  </cols>
  <sheetData>
    <row r="1" spans="1:13" ht="15" customHeight="1">
      <c r="A1" s="1825" t="s">
        <v>567</v>
      </c>
      <c r="B1" s="1825"/>
      <c r="C1" s="1825"/>
      <c r="D1" s="1825"/>
      <c r="E1" s="1825"/>
      <c r="F1" s="1825"/>
      <c r="G1" s="1825"/>
      <c r="H1" s="6"/>
      <c r="I1" s="6"/>
      <c r="L1" s="51"/>
      <c r="M1" s="51"/>
    </row>
    <row r="2" spans="1:13" s="560" customFormat="1" ht="15" customHeight="1">
      <c r="A2" s="849" t="s">
        <v>1964</v>
      </c>
      <c r="B2" s="513"/>
      <c r="C2" s="513"/>
      <c r="D2" s="513"/>
      <c r="E2" s="513"/>
      <c r="F2" s="513"/>
      <c r="G2" s="513"/>
      <c r="H2" s="6"/>
      <c r="I2" s="6"/>
      <c r="J2" s="1877" t="s">
        <v>31</v>
      </c>
      <c r="K2" s="1877"/>
      <c r="L2" s="51"/>
      <c r="M2" s="51"/>
    </row>
    <row r="3" spans="1:13" s="1306" customFormat="1" ht="15" customHeight="1">
      <c r="A3" s="1546" t="s">
        <v>1151</v>
      </c>
      <c r="B3" s="1369"/>
      <c r="C3" s="1369"/>
      <c r="D3" s="1369"/>
      <c r="E3" s="1369"/>
      <c r="F3" s="1369"/>
      <c r="G3" s="1369"/>
      <c r="H3" s="1369"/>
      <c r="I3" s="1369"/>
      <c r="J3" s="1802" t="s">
        <v>283</v>
      </c>
      <c r="K3" s="2059"/>
      <c r="L3" s="1370"/>
      <c r="M3" s="1370"/>
    </row>
    <row r="4" spans="1:13" s="1306" customFormat="1" ht="15" customHeight="1">
      <c r="A4" s="1546" t="s">
        <v>1965</v>
      </c>
      <c r="B4" s="1546"/>
      <c r="C4" s="1369"/>
      <c r="D4" s="1369"/>
      <c r="E4" s="1369"/>
      <c r="F4" s="1369"/>
      <c r="G4" s="1369"/>
      <c r="H4" s="1369"/>
      <c r="I4" s="1369"/>
      <c r="J4" s="1545"/>
      <c r="K4" s="1545"/>
      <c r="L4" s="1545"/>
      <c r="M4" s="1370"/>
    </row>
    <row r="5" spans="1:13" ht="12.75" customHeight="1">
      <c r="A5" s="1808" t="s">
        <v>864</v>
      </c>
      <c r="B5" s="2151"/>
      <c r="C5" s="1847" t="s">
        <v>1152</v>
      </c>
      <c r="D5" s="1821"/>
      <c r="E5" s="1821"/>
      <c r="F5" s="1821"/>
      <c r="G5" s="1821"/>
      <c r="H5" s="1821"/>
      <c r="I5" s="1885"/>
      <c r="J5" s="1847" t="s">
        <v>1160</v>
      </c>
      <c r="K5" s="1821"/>
      <c r="L5" s="1821"/>
    </row>
    <row r="6" spans="1:13" ht="12.75" customHeight="1">
      <c r="A6" s="1920"/>
      <c r="B6" s="2152"/>
      <c r="C6" s="1848"/>
      <c r="D6" s="1809"/>
      <c r="E6" s="1809"/>
      <c r="F6" s="1809"/>
      <c r="G6" s="1809"/>
      <c r="H6" s="1809"/>
      <c r="I6" s="1886"/>
      <c r="J6" s="1848"/>
      <c r="K6" s="1809"/>
      <c r="L6" s="1809"/>
    </row>
    <row r="7" spans="1:13" ht="5.25" customHeight="1">
      <c r="A7" s="2153"/>
      <c r="B7" s="2152"/>
      <c r="C7" s="1848"/>
      <c r="D7" s="1809"/>
      <c r="E7" s="1809"/>
      <c r="F7" s="1809"/>
      <c r="G7" s="1809"/>
      <c r="H7" s="1809"/>
      <c r="I7" s="1886"/>
      <c r="J7" s="1848"/>
      <c r="K7" s="1809"/>
      <c r="L7" s="1809"/>
    </row>
    <row r="8" spans="1:13" ht="6" customHeight="1">
      <c r="A8" s="2153"/>
      <c r="B8" s="2152"/>
      <c r="C8" s="1849"/>
      <c r="D8" s="1814"/>
      <c r="E8" s="1814"/>
      <c r="F8" s="1814"/>
      <c r="G8" s="1814"/>
      <c r="H8" s="1814"/>
      <c r="I8" s="1887"/>
      <c r="J8" s="1849"/>
      <c r="K8" s="1814"/>
      <c r="L8" s="1814"/>
    </row>
    <row r="9" spans="1:13" ht="12.75" customHeight="1">
      <c r="A9" s="2153"/>
      <c r="B9" s="2152"/>
      <c r="C9" s="1827" t="s">
        <v>1153</v>
      </c>
      <c r="D9" s="715"/>
      <c r="E9" s="285"/>
      <c r="F9" s="730"/>
      <c r="G9" s="715"/>
      <c r="H9" s="285"/>
      <c r="I9" s="1826" t="s">
        <v>1159</v>
      </c>
      <c r="J9" s="1847" t="s">
        <v>1161</v>
      </c>
      <c r="K9" s="285"/>
      <c r="L9" s="285"/>
    </row>
    <row r="10" spans="1:13" ht="12.75" customHeight="1">
      <c r="A10" s="2153"/>
      <c r="B10" s="2152"/>
      <c r="C10" s="1827"/>
      <c r="D10" s="716"/>
      <c r="E10" s="739"/>
      <c r="F10" s="731"/>
      <c r="G10" s="716"/>
      <c r="H10" s="739"/>
      <c r="I10" s="1827"/>
      <c r="J10" s="1848"/>
      <c r="K10" s="740"/>
      <c r="L10" s="740"/>
    </row>
    <row r="11" spans="1:13" ht="12.75" customHeight="1">
      <c r="A11" s="2153"/>
      <c r="B11" s="2152"/>
      <c r="C11" s="1827"/>
      <c r="D11" s="1827" t="s">
        <v>1154</v>
      </c>
      <c r="E11" s="1826" t="s">
        <v>1155</v>
      </c>
      <c r="F11" s="1826" t="s">
        <v>1156</v>
      </c>
      <c r="G11" s="1848" t="s">
        <v>1157</v>
      </c>
      <c r="H11" s="1826" t="s">
        <v>1158</v>
      </c>
      <c r="I11" s="1886"/>
      <c r="J11" s="1827"/>
      <c r="K11" s="1827" t="s">
        <v>1162</v>
      </c>
      <c r="L11" s="1848" t="s">
        <v>1163</v>
      </c>
    </row>
    <row r="12" spans="1:13" ht="9.75" customHeight="1">
      <c r="A12" s="2153"/>
      <c r="B12" s="2152"/>
      <c r="C12" s="1827"/>
      <c r="D12" s="1827"/>
      <c r="E12" s="1827"/>
      <c r="F12" s="1827"/>
      <c r="G12" s="1848"/>
      <c r="H12" s="1827"/>
      <c r="I12" s="1886"/>
      <c r="J12" s="1827"/>
      <c r="K12" s="1827"/>
      <c r="L12" s="1848"/>
    </row>
    <row r="13" spans="1:13" ht="15" customHeight="1">
      <c r="A13" s="2153"/>
      <c r="B13" s="2152"/>
      <c r="C13" s="1827"/>
      <c r="D13" s="1827"/>
      <c r="E13" s="1827"/>
      <c r="F13" s="1827"/>
      <c r="G13" s="1848"/>
      <c r="H13" s="1827"/>
      <c r="I13" s="1886"/>
      <c r="J13" s="1827"/>
      <c r="K13" s="1827"/>
      <c r="L13" s="1848"/>
    </row>
    <row r="14" spans="1:13">
      <c r="A14" s="2153"/>
      <c r="B14" s="2152"/>
      <c r="C14" s="1827"/>
      <c r="D14" s="1827"/>
      <c r="E14" s="1827"/>
      <c r="F14" s="1827"/>
      <c r="G14" s="1848"/>
      <c r="H14" s="1827"/>
      <c r="I14" s="1886"/>
      <c r="J14" s="1827"/>
      <c r="K14" s="1827"/>
      <c r="L14" s="1848"/>
    </row>
    <row r="15" spans="1:13" ht="14.25" hidden="1" customHeight="1">
      <c r="A15" s="2153"/>
      <c r="B15" s="2152"/>
      <c r="C15" s="1827"/>
      <c r="D15" s="1827"/>
      <c r="E15" s="1827"/>
      <c r="F15" s="1827"/>
      <c r="G15" s="1848"/>
      <c r="H15" s="1827"/>
      <c r="I15" s="1886"/>
      <c r="J15" s="1827"/>
      <c r="K15" s="1827"/>
      <c r="L15" s="1848"/>
    </row>
    <row r="16" spans="1:13" ht="25.5" customHeight="1">
      <c r="A16" s="2153"/>
      <c r="B16" s="2152"/>
      <c r="C16" s="1827"/>
      <c r="D16" s="1827"/>
      <c r="E16" s="1827"/>
      <c r="F16" s="1827"/>
      <c r="G16" s="1848"/>
      <c r="H16" s="1827"/>
      <c r="I16" s="1886"/>
      <c r="J16" s="1827"/>
      <c r="K16" s="1827"/>
      <c r="L16" s="1848"/>
    </row>
    <row r="17" spans="1:12">
      <c r="A17" s="2153"/>
      <c r="B17" s="2152"/>
      <c r="C17" s="1827"/>
      <c r="D17" s="1827"/>
      <c r="E17" s="1827"/>
      <c r="F17" s="1827"/>
      <c r="G17" s="1848"/>
      <c r="H17" s="1827"/>
      <c r="I17" s="1886"/>
      <c r="J17" s="1827"/>
      <c r="K17" s="1827"/>
      <c r="L17" s="1848"/>
    </row>
    <row r="18" spans="1:12">
      <c r="A18" s="2153"/>
      <c r="B18" s="2152"/>
      <c r="C18" s="1827"/>
      <c r="D18" s="1827"/>
      <c r="E18" s="1827"/>
      <c r="F18" s="1827"/>
      <c r="G18" s="1848"/>
      <c r="H18" s="1827"/>
      <c r="I18" s="1886"/>
      <c r="J18" s="1827"/>
      <c r="K18" s="1828"/>
      <c r="L18" s="1849"/>
    </row>
    <row r="19" spans="1:12" ht="18" customHeight="1">
      <c r="A19" s="2154"/>
      <c r="B19" s="2155"/>
      <c r="C19" s="2156" t="s">
        <v>1731</v>
      </c>
      <c r="D19" s="2157"/>
      <c r="E19" s="2157"/>
      <c r="F19" s="2157"/>
      <c r="G19" s="2157"/>
      <c r="H19" s="2157"/>
      <c r="I19" s="2157"/>
      <c r="J19" s="2157"/>
      <c r="K19" s="2157"/>
      <c r="L19" s="2157"/>
    </row>
    <row r="20" spans="1:12" s="123" customFormat="1" ht="25.2" customHeight="1">
      <c r="A20" s="866" t="s">
        <v>418</v>
      </c>
      <c r="B20" s="867"/>
      <c r="C20" s="146">
        <v>67869.895999999993</v>
      </c>
      <c r="D20" s="146">
        <v>18712.240000000002</v>
      </c>
      <c r="E20" s="768">
        <v>3049.134</v>
      </c>
      <c r="F20" s="146">
        <v>7052.5060000000003</v>
      </c>
      <c r="G20" s="146">
        <v>30966.748</v>
      </c>
      <c r="H20" s="189">
        <v>26138.915000000001</v>
      </c>
      <c r="I20" s="146">
        <v>16154.816999999999</v>
      </c>
      <c r="J20" s="146">
        <v>46386.999000000003</v>
      </c>
      <c r="K20" s="146">
        <v>10132.844999999999</v>
      </c>
      <c r="L20" s="587">
        <v>22049.212</v>
      </c>
    </row>
    <row r="21" spans="1:12" s="123" customFormat="1" ht="14.25" customHeight="1">
      <c r="A21" s="1371" t="s">
        <v>83</v>
      </c>
      <c r="B21" s="868"/>
      <c r="C21" s="1461"/>
      <c r="D21" s="1461"/>
      <c r="E21" s="1461"/>
      <c r="F21" s="1503"/>
      <c r="G21" s="1461"/>
      <c r="H21" s="1504"/>
      <c r="I21" s="1461"/>
      <c r="J21" s="1461"/>
      <c r="K21" s="1505"/>
      <c r="L21" s="1506"/>
    </row>
    <row r="22" spans="1:12" s="123" customFormat="1" ht="22.2" customHeight="1">
      <c r="A22" s="870" t="s">
        <v>179</v>
      </c>
      <c r="B22" s="871"/>
      <c r="C22" s="168"/>
      <c r="D22" s="169"/>
      <c r="E22" s="168"/>
      <c r="F22" s="169"/>
      <c r="G22" s="168"/>
      <c r="H22" s="169"/>
      <c r="I22" s="168"/>
      <c r="J22" s="169"/>
      <c r="K22" s="168"/>
      <c r="L22" s="588"/>
    </row>
    <row r="23" spans="1:12" s="123" customFormat="1" ht="14.25" customHeight="1">
      <c r="A23" s="1371" t="s">
        <v>180</v>
      </c>
      <c r="B23" s="872"/>
      <c r="C23" s="168"/>
      <c r="D23" s="169"/>
      <c r="E23" s="168"/>
      <c r="F23" s="169"/>
      <c r="G23" s="168"/>
      <c r="H23" s="815"/>
      <c r="I23" s="168"/>
      <c r="J23" s="169"/>
      <c r="K23" s="168"/>
      <c r="L23" s="588"/>
    </row>
    <row r="24" spans="1:12" s="123" customFormat="1" ht="25.2" customHeight="1">
      <c r="A24" s="873" t="s">
        <v>419</v>
      </c>
      <c r="B24" s="874"/>
      <c r="C24" s="168">
        <v>269.44499999999999</v>
      </c>
      <c r="D24" s="169">
        <v>28.074000000000002</v>
      </c>
      <c r="E24" s="168">
        <v>16.739999999999998</v>
      </c>
      <c r="F24" s="169">
        <v>0.155</v>
      </c>
      <c r="G24" s="168">
        <v>130.417</v>
      </c>
      <c r="H24" s="187">
        <v>110.378</v>
      </c>
      <c r="I24" s="168">
        <v>106.905</v>
      </c>
      <c r="J24" s="187">
        <v>93.557000000000002</v>
      </c>
      <c r="K24" s="187">
        <v>1.5429999999999999</v>
      </c>
      <c r="L24" s="518">
        <v>58.847999999999999</v>
      </c>
    </row>
    <row r="25" spans="1:12" s="123" customFormat="1" ht="14.25" customHeight="1">
      <c r="A25" s="1371" t="s">
        <v>181</v>
      </c>
      <c r="B25" s="871"/>
      <c r="C25" s="172"/>
      <c r="D25" s="172"/>
      <c r="E25" s="172"/>
      <c r="F25" s="168"/>
      <c r="G25" s="168"/>
      <c r="H25" s="168"/>
      <c r="I25" s="168"/>
      <c r="J25" s="168"/>
      <c r="K25" s="168"/>
      <c r="L25" s="814"/>
    </row>
    <row r="26" spans="1:12" s="123" customFormat="1" ht="22.2" customHeight="1">
      <c r="A26" s="873" t="s">
        <v>420</v>
      </c>
      <c r="B26" s="874"/>
      <c r="C26" s="168">
        <v>29348.946</v>
      </c>
      <c r="D26" s="169">
        <v>10075.057000000001</v>
      </c>
      <c r="E26" s="168">
        <v>2771.366</v>
      </c>
      <c r="F26" s="169">
        <v>500.73899999999998</v>
      </c>
      <c r="G26" s="168">
        <v>14433.172</v>
      </c>
      <c r="H26" s="187">
        <v>12224.995000000001</v>
      </c>
      <c r="I26" s="168">
        <v>4421.1260000000002</v>
      </c>
      <c r="J26" s="187">
        <v>20304.731</v>
      </c>
      <c r="K26" s="187">
        <v>4375.2430000000004</v>
      </c>
      <c r="L26" s="518">
        <v>9242.8960000000006</v>
      </c>
    </row>
    <row r="27" spans="1:12" s="123" customFormat="1" ht="14.25" customHeight="1">
      <c r="A27" s="1371" t="s">
        <v>182</v>
      </c>
      <c r="B27" s="871"/>
      <c r="C27" s="172"/>
      <c r="D27" s="172"/>
      <c r="E27" s="172"/>
      <c r="F27" s="172"/>
      <c r="G27" s="172"/>
      <c r="H27" s="172"/>
      <c r="I27" s="168"/>
      <c r="J27" s="168"/>
      <c r="K27" s="172"/>
      <c r="L27" s="815"/>
    </row>
    <row r="28" spans="1:12" s="123" customFormat="1" ht="25.2" customHeight="1">
      <c r="A28" s="870" t="s">
        <v>541</v>
      </c>
      <c r="B28" s="871"/>
      <c r="C28" s="168"/>
      <c r="D28" s="169"/>
      <c r="E28" s="168"/>
      <c r="F28" s="169"/>
      <c r="G28" s="168"/>
      <c r="H28" s="168"/>
      <c r="I28" s="172"/>
      <c r="J28" s="168"/>
      <c r="K28" s="168"/>
      <c r="L28" s="815"/>
    </row>
    <row r="29" spans="1:12" s="123" customFormat="1" ht="14.25" customHeight="1">
      <c r="A29" s="870" t="s">
        <v>568</v>
      </c>
      <c r="B29" s="874"/>
      <c r="C29" s="168">
        <v>4499.0209999999997</v>
      </c>
      <c r="D29" s="169">
        <v>73.596999999999994</v>
      </c>
      <c r="E29" s="168">
        <v>2.0630000000000002</v>
      </c>
      <c r="F29" s="169">
        <v>8.5860000000000003</v>
      </c>
      <c r="G29" s="168">
        <v>2598.875</v>
      </c>
      <c r="H29" s="168">
        <v>2228.7629999999999</v>
      </c>
      <c r="I29" s="168">
        <v>1578.335</v>
      </c>
      <c r="J29" s="168">
        <v>2236.4079999999999</v>
      </c>
      <c r="K29" s="168">
        <v>27.581</v>
      </c>
      <c r="L29" s="814">
        <v>1284.9749999999999</v>
      </c>
    </row>
    <row r="30" spans="1:12" s="123" customFormat="1" ht="14.25" customHeight="1">
      <c r="A30" s="1371" t="s">
        <v>542</v>
      </c>
      <c r="B30" s="871"/>
      <c r="C30" s="172"/>
      <c r="D30" s="362"/>
      <c r="E30" s="172"/>
      <c r="F30" s="362"/>
      <c r="G30" s="172"/>
      <c r="H30" s="172"/>
      <c r="I30" s="172"/>
      <c r="J30" s="168"/>
      <c r="K30" s="172"/>
      <c r="L30" s="815"/>
    </row>
    <row r="31" spans="1:12" s="123" customFormat="1" ht="14.25" customHeight="1">
      <c r="A31" s="1371" t="s">
        <v>543</v>
      </c>
      <c r="B31" s="871"/>
      <c r="C31" s="172"/>
      <c r="D31" s="362"/>
      <c r="E31" s="172"/>
      <c r="F31" s="362"/>
      <c r="G31" s="172"/>
      <c r="H31" s="172"/>
      <c r="I31" s="172"/>
      <c r="J31" s="168"/>
      <c r="K31" s="172"/>
      <c r="L31" s="815"/>
    </row>
    <row r="32" spans="1:12" s="123" customFormat="1" ht="25.2" customHeight="1">
      <c r="A32" s="870" t="s">
        <v>284</v>
      </c>
      <c r="B32" s="871"/>
      <c r="C32" s="168"/>
      <c r="D32" s="169"/>
      <c r="E32" s="168"/>
      <c r="F32" s="169"/>
      <c r="G32" s="168"/>
      <c r="H32" s="187"/>
      <c r="I32" s="168"/>
      <c r="J32" s="187"/>
      <c r="K32" s="187"/>
      <c r="L32" s="518"/>
    </row>
    <row r="33" spans="1:13" s="123" customFormat="1" ht="14.25" customHeight="1">
      <c r="A33" s="873" t="s">
        <v>569</v>
      </c>
      <c r="B33" s="874"/>
      <c r="C33" s="168">
        <v>969.33600000000001</v>
      </c>
      <c r="D33" s="169">
        <v>76.191000000000003</v>
      </c>
      <c r="E33" s="168">
        <v>18.693999999999999</v>
      </c>
      <c r="F33" s="169">
        <v>8.6080000000000005</v>
      </c>
      <c r="G33" s="168">
        <v>370.97399999999999</v>
      </c>
      <c r="H33" s="187">
        <v>325.82900000000001</v>
      </c>
      <c r="I33" s="168">
        <v>480.58</v>
      </c>
      <c r="J33" s="187">
        <v>552.93899999999996</v>
      </c>
      <c r="K33" s="187">
        <v>162.827</v>
      </c>
      <c r="L33" s="518">
        <v>185.03700000000001</v>
      </c>
    </row>
    <row r="34" spans="1:13" s="123" customFormat="1" ht="14.25" customHeight="1">
      <c r="A34" s="1371" t="s">
        <v>285</v>
      </c>
      <c r="B34" s="871"/>
      <c r="C34" s="168"/>
      <c r="D34" s="172"/>
      <c r="E34" s="172"/>
      <c r="F34" s="172"/>
      <c r="G34" s="172"/>
      <c r="H34" s="172"/>
      <c r="I34" s="172"/>
      <c r="J34" s="172"/>
      <c r="K34" s="172"/>
      <c r="L34" s="814"/>
    </row>
    <row r="35" spans="1:13" s="123" customFormat="1" ht="14.25" customHeight="1">
      <c r="A35" s="1371" t="s">
        <v>286</v>
      </c>
      <c r="B35" s="872"/>
      <c r="C35" s="168"/>
      <c r="D35" s="169"/>
      <c r="E35" s="168"/>
      <c r="F35" s="169"/>
      <c r="G35" s="168"/>
      <c r="H35" s="169"/>
      <c r="I35" s="168"/>
      <c r="J35" s="169"/>
      <c r="K35" s="168"/>
      <c r="L35" s="588"/>
    </row>
    <row r="36" spans="1:13" s="123" customFormat="1" ht="30" customHeight="1">
      <c r="A36" s="2150" t="s">
        <v>672</v>
      </c>
      <c r="B36" s="2150"/>
      <c r="C36" s="2147"/>
      <c r="D36" s="2147"/>
      <c r="E36" s="2147"/>
      <c r="F36" s="2147"/>
      <c r="G36" s="2147"/>
      <c r="H36" s="2147"/>
      <c r="I36" s="2147"/>
      <c r="J36" s="2147"/>
      <c r="K36" s="2147"/>
      <c r="L36" s="2147"/>
      <c r="M36" s="1157"/>
    </row>
    <row r="37" spans="1:13" s="1372" customFormat="1" ht="24.75" customHeight="1">
      <c r="A37" s="1789" t="s">
        <v>524</v>
      </c>
      <c r="B37" s="1789"/>
      <c r="C37" s="1789"/>
      <c r="D37" s="1789"/>
      <c r="E37" s="1789"/>
      <c r="F37" s="1789"/>
      <c r="G37" s="1789"/>
      <c r="H37" s="1789"/>
      <c r="I37" s="1789"/>
      <c r="J37" s="1789"/>
      <c r="K37" s="1789"/>
      <c r="L37" s="1789"/>
    </row>
    <row r="38" spans="1:13">
      <c r="A38" s="121"/>
      <c r="B38" s="121"/>
    </row>
  </sheetData>
  <mergeCells count="19">
    <mergeCell ref="A1:G1"/>
    <mergeCell ref="K11:K18"/>
    <mergeCell ref="J3:K3"/>
    <mergeCell ref="C9:C18"/>
    <mergeCell ref="J2:K2"/>
    <mergeCell ref="D11:D18"/>
    <mergeCell ref="A5:B19"/>
    <mergeCell ref="H11:H18"/>
    <mergeCell ref="G11:G18"/>
    <mergeCell ref="C19:L19"/>
    <mergeCell ref="F11:F18"/>
    <mergeCell ref="C5:I8"/>
    <mergeCell ref="J5:L8"/>
    <mergeCell ref="A37:L37"/>
    <mergeCell ref="A36:L36"/>
    <mergeCell ref="I9:I18"/>
    <mergeCell ref="J9:J18"/>
    <mergeCell ref="E11:E18"/>
    <mergeCell ref="L11:L18"/>
  </mergeCells>
  <phoneticPr fontId="0" type="noConversion"/>
  <hyperlinks>
    <hyperlink ref="J2" location="'Spis tablic     List of tables'!A1" display="Powrót do spisu tablic"/>
    <hyperlink ref="H1:H3" location="'Spis tablic     List of tables'!A1" display="Powrót do spisu tablic"/>
    <hyperlink ref="J2:K2" location="'Spis tablic     List of tables'!A34" display="Powrót do spisu tablic"/>
  </hyperlinks>
  <pageMargins left="0.39370078740157483" right="0.39370078740157483" top="0.19685039370078741" bottom="0.19685039370078741" header="0.31496062992125984" footer="0.31496062992125984"/>
  <pageSetup paperSize="9" scale="97"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zoomScaleNormal="100" workbookViewId="0">
      <selection sqref="A1:H1"/>
    </sheetView>
  </sheetViews>
  <sheetFormatPr defaultRowHeight="13.8"/>
  <cols>
    <col min="1" max="1" width="34.3984375" customWidth="1"/>
    <col min="2" max="2" width="5.69921875" style="484" customWidth="1"/>
    <col min="3" max="8" width="9.09765625" customWidth="1"/>
    <col min="9" max="9" width="9.3984375" customWidth="1"/>
    <col min="10" max="12" width="9.09765625" customWidth="1"/>
  </cols>
  <sheetData>
    <row r="1" spans="1:12" ht="15.6">
      <c r="A1" s="2119" t="s">
        <v>570</v>
      </c>
      <c r="B1" s="2119"/>
      <c r="C1" s="2119"/>
      <c r="D1" s="2119"/>
      <c r="E1" s="2119"/>
      <c r="F1" s="2119"/>
      <c r="G1" s="2119"/>
      <c r="H1" s="2119"/>
      <c r="I1" s="6"/>
      <c r="L1" s="6"/>
    </row>
    <row r="2" spans="1:12" s="560" customFormat="1">
      <c r="A2" s="477" t="s">
        <v>1966</v>
      </c>
      <c r="B2" s="477"/>
      <c r="C2" s="477"/>
      <c r="D2" s="477"/>
      <c r="E2" s="477"/>
      <c r="F2" s="477"/>
      <c r="G2" s="477"/>
      <c r="H2" s="477"/>
      <c r="I2" s="6"/>
      <c r="J2" s="1877" t="s">
        <v>31</v>
      </c>
      <c r="K2" s="1877"/>
      <c r="L2" s="6"/>
    </row>
    <row r="3" spans="1:12" s="1306" customFormat="1" ht="15">
      <c r="A3" s="1373" t="s">
        <v>1164</v>
      </c>
      <c r="B3" s="1309"/>
      <c r="C3" s="1309"/>
      <c r="D3" s="1309"/>
      <c r="E3" s="1309"/>
      <c r="F3" s="1309"/>
      <c r="G3" s="1309"/>
      <c r="H3" s="1309"/>
      <c r="I3" s="1369"/>
      <c r="J3" s="1545" t="s">
        <v>283</v>
      </c>
      <c r="K3" s="1559"/>
      <c r="L3" s="1369"/>
    </row>
    <row r="4" spans="1:12" s="1306" customFormat="1">
      <c r="A4" s="1546" t="s">
        <v>1965</v>
      </c>
      <c r="B4" s="1546"/>
      <c r="C4" s="1546"/>
      <c r="D4" s="1546"/>
      <c r="E4" s="1546"/>
      <c r="F4" s="1546"/>
      <c r="G4" s="1546"/>
      <c r="H4" s="1547"/>
      <c r="I4" s="1309"/>
    </row>
    <row r="5" spans="1:12" ht="14.25" customHeight="1">
      <c r="A5" s="1808" t="s">
        <v>1165</v>
      </c>
      <c r="B5" s="2160"/>
      <c r="C5" s="1821" t="s">
        <v>1166</v>
      </c>
      <c r="D5" s="1821"/>
      <c r="E5" s="1821"/>
      <c r="F5" s="1821"/>
      <c r="G5" s="1821"/>
      <c r="H5" s="1821"/>
      <c r="I5" s="1885"/>
      <c r="J5" s="1847" t="s">
        <v>1172</v>
      </c>
      <c r="K5" s="1821"/>
      <c r="L5" s="1821"/>
    </row>
    <row r="6" spans="1:12">
      <c r="A6" s="2161"/>
      <c r="B6" s="2162"/>
      <c r="C6" s="1809"/>
      <c r="D6" s="1809"/>
      <c r="E6" s="1809"/>
      <c r="F6" s="1809"/>
      <c r="G6" s="1809"/>
      <c r="H6" s="1809"/>
      <c r="I6" s="1886"/>
      <c r="J6" s="1848"/>
      <c r="K6" s="1809"/>
      <c r="L6" s="1809"/>
    </row>
    <row r="7" spans="1:12">
      <c r="A7" s="2161"/>
      <c r="B7" s="2162"/>
      <c r="C7" s="1809"/>
      <c r="D7" s="1809"/>
      <c r="E7" s="1809"/>
      <c r="F7" s="1809"/>
      <c r="G7" s="1809"/>
      <c r="H7" s="1809"/>
      <c r="I7" s="1886"/>
      <c r="J7" s="1848"/>
      <c r="K7" s="1809"/>
      <c r="L7" s="1809"/>
    </row>
    <row r="8" spans="1:12" ht="14.25" customHeight="1">
      <c r="A8" s="2161"/>
      <c r="B8" s="2162"/>
      <c r="C8" s="1814"/>
      <c r="D8" s="1814"/>
      <c r="E8" s="1814"/>
      <c r="F8" s="1814"/>
      <c r="G8" s="1814"/>
      <c r="H8" s="1814"/>
      <c r="I8" s="1887"/>
      <c r="J8" s="1849"/>
      <c r="K8" s="1814"/>
      <c r="L8" s="1814"/>
    </row>
    <row r="9" spans="1:12" ht="14.25" customHeight="1">
      <c r="A9" s="2161"/>
      <c r="B9" s="2162"/>
      <c r="C9" s="1886" t="s">
        <v>1153</v>
      </c>
      <c r="D9" s="715"/>
      <c r="E9" s="285"/>
      <c r="F9" s="730"/>
      <c r="G9" s="715"/>
      <c r="H9" s="285"/>
      <c r="I9" s="1826" t="s">
        <v>1171</v>
      </c>
      <c r="J9" s="1847" t="s">
        <v>1173</v>
      </c>
      <c r="K9" s="286"/>
      <c r="L9" s="285"/>
    </row>
    <row r="10" spans="1:12">
      <c r="A10" s="2161"/>
      <c r="B10" s="2162"/>
      <c r="C10" s="1886"/>
      <c r="D10" s="716"/>
      <c r="E10" s="739"/>
      <c r="F10" s="731"/>
      <c r="G10" s="716"/>
      <c r="H10" s="739"/>
      <c r="I10" s="1827"/>
      <c r="J10" s="1848"/>
      <c r="K10" s="740"/>
      <c r="L10" s="740"/>
    </row>
    <row r="11" spans="1:12" ht="14.25" customHeight="1">
      <c r="A11" s="2161"/>
      <c r="B11" s="2162"/>
      <c r="C11" s="1886"/>
      <c r="D11" s="1827" t="s">
        <v>1167</v>
      </c>
      <c r="E11" s="1826" t="s">
        <v>1168</v>
      </c>
      <c r="F11" s="1826" t="s">
        <v>1169</v>
      </c>
      <c r="G11" s="1848" t="s">
        <v>1157</v>
      </c>
      <c r="H11" s="1826" t="s">
        <v>1170</v>
      </c>
      <c r="I11" s="1886"/>
      <c r="J11" s="1827"/>
      <c r="K11" s="1827" t="s">
        <v>1174</v>
      </c>
      <c r="L11" s="1847" t="s">
        <v>1158</v>
      </c>
    </row>
    <row r="12" spans="1:12">
      <c r="A12" s="2161"/>
      <c r="B12" s="2162"/>
      <c r="C12" s="1886"/>
      <c r="D12" s="1827"/>
      <c r="E12" s="1827"/>
      <c r="F12" s="1827"/>
      <c r="G12" s="1848"/>
      <c r="H12" s="1827"/>
      <c r="I12" s="1886"/>
      <c r="J12" s="1827"/>
      <c r="K12" s="1827"/>
      <c r="L12" s="1848"/>
    </row>
    <row r="13" spans="1:12" ht="14.25" customHeight="1">
      <c r="A13" s="2161"/>
      <c r="B13" s="2162"/>
      <c r="C13" s="1886"/>
      <c r="D13" s="1827"/>
      <c r="E13" s="1827"/>
      <c r="F13" s="1827"/>
      <c r="G13" s="1848"/>
      <c r="H13" s="1827"/>
      <c r="I13" s="1886"/>
      <c r="J13" s="1827"/>
      <c r="K13" s="1827"/>
      <c r="L13" s="1848"/>
    </row>
    <row r="14" spans="1:12">
      <c r="A14" s="2161"/>
      <c r="B14" s="2162"/>
      <c r="C14" s="1886"/>
      <c r="D14" s="1827"/>
      <c r="E14" s="1827"/>
      <c r="F14" s="1827"/>
      <c r="G14" s="1848"/>
      <c r="H14" s="1827"/>
      <c r="I14" s="1886"/>
      <c r="J14" s="1827"/>
      <c r="K14" s="1827"/>
      <c r="L14" s="1848"/>
    </row>
    <row r="15" spans="1:12">
      <c r="A15" s="2161"/>
      <c r="B15" s="2162"/>
      <c r="C15" s="1886"/>
      <c r="D15" s="1827"/>
      <c r="E15" s="1827"/>
      <c r="F15" s="1827"/>
      <c r="G15" s="1848"/>
      <c r="H15" s="1827"/>
      <c r="I15" s="1886"/>
      <c r="J15" s="1827"/>
      <c r="K15" s="1827"/>
      <c r="L15" s="1848"/>
    </row>
    <row r="16" spans="1:12">
      <c r="A16" s="2161"/>
      <c r="B16" s="2162"/>
      <c r="C16" s="1886"/>
      <c r="D16" s="1827"/>
      <c r="E16" s="1827"/>
      <c r="F16" s="1827"/>
      <c r="G16" s="1848"/>
      <c r="H16" s="1827"/>
      <c r="I16" s="1886"/>
      <c r="J16" s="1827"/>
      <c r="K16" s="1827"/>
      <c r="L16" s="1848"/>
    </row>
    <row r="17" spans="1:12" ht="14.25" customHeight="1">
      <c r="A17" s="2161"/>
      <c r="B17" s="2162"/>
      <c r="C17" s="1886"/>
      <c r="D17" s="1827"/>
      <c r="E17" s="1827"/>
      <c r="F17" s="1827"/>
      <c r="G17" s="1848"/>
      <c r="H17" s="1827"/>
      <c r="I17" s="1886"/>
      <c r="J17" s="1827"/>
      <c r="K17" s="1827"/>
      <c r="L17" s="1848"/>
    </row>
    <row r="18" spans="1:12">
      <c r="A18" s="2161"/>
      <c r="B18" s="2162"/>
      <c r="C18" s="1886"/>
      <c r="D18" s="1827"/>
      <c r="E18" s="1827"/>
      <c r="F18" s="1827"/>
      <c r="G18" s="1848"/>
      <c r="H18" s="1827"/>
      <c r="I18" s="1886"/>
      <c r="J18" s="1827"/>
      <c r="K18" s="1828"/>
      <c r="L18" s="1849"/>
    </row>
    <row r="19" spans="1:12" ht="14.1" customHeight="1">
      <c r="A19" s="2163"/>
      <c r="B19" s="2164"/>
      <c r="C19" s="2157" t="s">
        <v>1732</v>
      </c>
      <c r="D19" s="2157"/>
      <c r="E19" s="2157"/>
      <c r="F19" s="2157"/>
      <c r="G19" s="2157"/>
      <c r="H19" s="2157"/>
      <c r="I19" s="2157"/>
      <c r="J19" s="2157"/>
      <c r="K19" s="2157"/>
      <c r="L19" s="2157"/>
    </row>
    <row r="20" spans="1:12" s="340" customFormat="1" ht="30" customHeight="1">
      <c r="A20" s="873" t="s">
        <v>421</v>
      </c>
      <c r="B20" s="1225"/>
      <c r="C20" s="168">
        <v>4782.0140000000001</v>
      </c>
      <c r="D20" s="169">
        <v>1292.8989999999999</v>
      </c>
      <c r="E20" s="168">
        <v>89.14</v>
      </c>
      <c r="F20" s="169">
        <v>207.42699999999999</v>
      </c>
      <c r="G20" s="168">
        <v>2153.7809999999999</v>
      </c>
      <c r="H20" s="187">
        <v>1635.327</v>
      </c>
      <c r="I20" s="168">
        <v>777.74</v>
      </c>
      <c r="J20" s="169">
        <v>2627.9540000000002</v>
      </c>
      <c r="K20" s="187">
        <v>475.82499999999999</v>
      </c>
      <c r="L20" s="518">
        <v>1233.8710000000001</v>
      </c>
    </row>
    <row r="21" spans="1:12" s="340" customFormat="1" ht="14.25" customHeight="1">
      <c r="A21" s="1371" t="s">
        <v>93</v>
      </c>
      <c r="B21" s="871"/>
      <c r="C21" s="172"/>
      <c r="D21" s="172"/>
      <c r="E21" s="172"/>
      <c r="F21" s="172"/>
      <c r="G21" s="172"/>
      <c r="H21" s="172"/>
      <c r="I21" s="168"/>
      <c r="J21" s="172"/>
      <c r="K21" s="168"/>
      <c r="L21" s="814"/>
    </row>
    <row r="22" spans="1:12" s="340" customFormat="1" ht="30" customHeight="1">
      <c r="A22" s="870" t="s">
        <v>571</v>
      </c>
      <c r="B22" s="871"/>
      <c r="C22" s="168">
        <v>19704.651999999998</v>
      </c>
      <c r="D22" s="168">
        <v>6740.0879999999997</v>
      </c>
      <c r="E22" s="168">
        <v>131.60499999999999</v>
      </c>
      <c r="F22" s="168">
        <v>6244.3419999999996</v>
      </c>
      <c r="G22" s="168">
        <v>6863.6540000000005</v>
      </c>
      <c r="H22" s="187">
        <v>6175.9620000000004</v>
      </c>
      <c r="I22" s="168">
        <v>5847.7120000000004</v>
      </c>
      <c r="J22" s="168">
        <v>16500.678</v>
      </c>
      <c r="K22" s="187">
        <v>4404.5640000000003</v>
      </c>
      <c r="L22" s="367">
        <v>8521.0460000000003</v>
      </c>
    </row>
    <row r="23" spans="1:12" s="340" customFormat="1" ht="14.25" customHeight="1">
      <c r="A23" s="1371" t="s">
        <v>1175</v>
      </c>
      <c r="B23" s="871"/>
      <c r="C23" s="168"/>
      <c r="D23" s="168"/>
      <c r="E23" s="168"/>
      <c r="F23" s="172"/>
      <c r="G23" s="168"/>
      <c r="H23" s="168"/>
      <c r="I23" s="168"/>
      <c r="J23" s="168"/>
      <c r="K23" s="168"/>
      <c r="L23" s="814"/>
    </row>
    <row r="24" spans="1:12" s="340" customFormat="1" ht="30" customHeight="1">
      <c r="A24" s="873" t="s">
        <v>422</v>
      </c>
      <c r="B24" s="874"/>
      <c r="C24" s="168">
        <v>1550.3209999999999</v>
      </c>
      <c r="D24" s="168">
        <v>62.481999999999999</v>
      </c>
      <c r="E24" s="168">
        <v>1.2999999999999999E-2</v>
      </c>
      <c r="F24" s="168">
        <v>21.736999999999998</v>
      </c>
      <c r="G24" s="168">
        <v>826.78200000000004</v>
      </c>
      <c r="H24" s="187">
        <v>654.08399999999995</v>
      </c>
      <c r="I24" s="168">
        <v>621.87099999999998</v>
      </c>
      <c r="J24" s="168">
        <v>895.24900000000002</v>
      </c>
      <c r="K24" s="187">
        <v>104.694</v>
      </c>
      <c r="L24" s="367">
        <v>373.89499999999998</v>
      </c>
    </row>
    <row r="25" spans="1:12" s="340" customFormat="1" ht="14.25" customHeight="1">
      <c r="A25" s="1371" t="s">
        <v>94</v>
      </c>
      <c r="B25" s="871"/>
      <c r="C25" s="172"/>
      <c r="D25" s="168"/>
      <c r="E25" s="168"/>
      <c r="F25" s="172"/>
      <c r="G25" s="168"/>
      <c r="H25" s="168"/>
      <c r="I25" s="168"/>
      <c r="J25" s="168"/>
      <c r="K25" s="168"/>
      <c r="L25" s="814"/>
    </row>
    <row r="26" spans="1:12" s="340" customFormat="1" ht="30" customHeight="1">
      <c r="A26" s="873" t="s">
        <v>572</v>
      </c>
      <c r="B26" s="874"/>
      <c r="C26" s="168">
        <v>306.64</v>
      </c>
      <c r="D26" s="168">
        <v>12.333</v>
      </c>
      <c r="E26" s="168">
        <v>0.189</v>
      </c>
      <c r="F26" s="168">
        <v>4.4660000000000002</v>
      </c>
      <c r="G26" s="168">
        <v>145.85900000000001</v>
      </c>
      <c r="H26" s="187">
        <v>103.054</v>
      </c>
      <c r="I26" s="168">
        <v>140.00399999999999</v>
      </c>
      <c r="J26" s="168">
        <v>290.90199999999999</v>
      </c>
      <c r="K26" s="187">
        <v>57.280999999999999</v>
      </c>
      <c r="L26" s="367">
        <v>112.256</v>
      </c>
    </row>
    <row r="27" spans="1:12" s="340" customFormat="1" ht="14.25" customHeight="1">
      <c r="A27" s="1371" t="s">
        <v>799</v>
      </c>
      <c r="B27" s="871"/>
      <c r="C27" s="172"/>
      <c r="D27" s="168"/>
      <c r="E27" s="172"/>
      <c r="F27" s="172"/>
      <c r="G27" s="172"/>
      <c r="H27" s="172"/>
      <c r="I27" s="172"/>
      <c r="J27" s="172"/>
      <c r="K27" s="172"/>
      <c r="L27" s="815"/>
    </row>
    <row r="28" spans="1:12" s="340" customFormat="1" ht="30" customHeight="1">
      <c r="A28" s="870" t="s">
        <v>423</v>
      </c>
      <c r="B28" s="871"/>
      <c r="C28" s="168">
        <v>1922.123</v>
      </c>
      <c r="D28" s="168">
        <v>166.672</v>
      </c>
      <c r="E28" s="168">
        <v>15.323</v>
      </c>
      <c r="F28" s="168">
        <v>24.042000000000002</v>
      </c>
      <c r="G28" s="168">
        <v>1179.55</v>
      </c>
      <c r="H28" s="187">
        <v>1028.1179999999999</v>
      </c>
      <c r="I28" s="168">
        <v>378.69200000000001</v>
      </c>
      <c r="J28" s="168">
        <v>715.16099999999994</v>
      </c>
      <c r="K28" s="187">
        <v>130.952</v>
      </c>
      <c r="L28" s="367">
        <v>257.51600000000002</v>
      </c>
    </row>
    <row r="29" spans="1:12" s="340" customFormat="1" ht="14.25" customHeight="1">
      <c r="A29" s="1371" t="s">
        <v>183</v>
      </c>
      <c r="B29" s="871"/>
      <c r="C29" s="172"/>
      <c r="D29" s="172"/>
      <c r="E29" s="172"/>
      <c r="F29" s="168"/>
      <c r="G29" s="168"/>
      <c r="H29" s="168"/>
      <c r="I29" s="168"/>
      <c r="J29" s="168"/>
      <c r="K29" s="168"/>
      <c r="L29" s="814"/>
    </row>
    <row r="30" spans="1:12" s="340" customFormat="1" ht="30" customHeight="1">
      <c r="A30" s="873" t="s">
        <v>573</v>
      </c>
      <c r="B30" s="874"/>
      <c r="C30" s="168">
        <v>443.10700000000003</v>
      </c>
      <c r="D30" s="168">
        <v>8.6579999999999995</v>
      </c>
      <c r="E30" s="168">
        <v>1.944</v>
      </c>
      <c r="F30" s="168">
        <v>0.24</v>
      </c>
      <c r="G30" s="168">
        <v>63.302</v>
      </c>
      <c r="H30" s="187">
        <v>54.289000000000001</v>
      </c>
      <c r="I30" s="168">
        <v>338.15899999999999</v>
      </c>
      <c r="J30" s="168">
        <v>125.67400000000001</v>
      </c>
      <c r="K30" s="187">
        <v>13.943</v>
      </c>
      <c r="L30" s="367">
        <v>77.578000000000003</v>
      </c>
    </row>
    <row r="31" spans="1:12" s="340" customFormat="1" ht="14.25" customHeight="1">
      <c r="A31" s="1371" t="s">
        <v>97</v>
      </c>
      <c r="B31" s="871"/>
      <c r="C31" s="172"/>
      <c r="D31" s="172"/>
      <c r="E31" s="172"/>
      <c r="F31" s="172"/>
      <c r="G31" s="172"/>
      <c r="H31" s="168"/>
      <c r="I31" s="168"/>
      <c r="J31" s="168"/>
      <c r="K31" s="168"/>
      <c r="L31" s="814"/>
    </row>
    <row r="32" spans="1:12" s="123" customFormat="1" ht="30" customHeight="1">
      <c r="A32" s="2158" t="s">
        <v>655</v>
      </c>
      <c r="B32" s="2158"/>
      <c r="C32" s="2159"/>
      <c r="D32" s="2159"/>
      <c r="E32" s="2159"/>
      <c r="F32" s="2159"/>
      <c r="G32" s="2159"/>
      <c r="H32" s="2159"/>
      <c r="I32" s="2159"/>
      <c r="J32" s="2159"/>
      <c r="K32" s="2159"/>
      <c r="L32" s="2159"/>
    </row>
    <row r="33" spans="1:12" s="1372" customFormat="1" ht="24.75" customHeight="1">
      <c r="A33" s="2120" t="s">
        <v>523</v>
      </c>
      <c r="B33" s="2120"/>
      <c r="C33" s="2120"/>
      <c r="D33" s="2120"/>
      <c r="E33" s="2120"/>
      <c r="F33" s="2120"/>
      <c r="G33" s="2120"/>
      <c r="H33" s="2120"/>
      <c r="I33" s="2120"/>
      <c r="J33" s="2120"/>
      <c r="K33" s="2120"/>
      <c r="L33" s="2120"/>
    </row>
    <row r="34" spans="1:12">
      <c r="A34" s="1284"/>
      <c r="B34" s="1284"/>
      <c r="C34" s="1283"/>
      <c r="D34" s="1283"/>
      <c r="E34" s="1283"/>
      <c r="F34" s="1283"/>
      <c r="G34" s="1283"/>
      <c r="H34" s="1283"/>
      <c r="I34" s="1283"/>
      <c r="J34" s="1283"/>
      <c r="K34" s="1283"/>
      <c r="L34" s="1283"/>
    </row>
  </sheetData>
  <mergeCells count="18">
    <mergeCell ref="C5:I8"/>
    <mergeCell ref="J9:J18"/>
    <mergeCell ref="J2:K2"/>
    <mergeCell ref="H11:H18"/>
    <mergeCell ref="A1:H1"/>
    <mergeCell ref="I9:I18"/>
    <mergeCell ref="J5:L8"/>
    <mergeCell ref="K11:K18"/>
    <mergeCell ref="A5:B19"/>
    <mergeCell ref="L11:L18"/>
    <mergeCell ref="E11:E18"/>
    <mergeCell ref="F11:F18"/>
    <mergeCell ref="A33:L33"/>
    <mergeCell ref="C19:L19"/>
    <mergeCell ref="A32:L32"/>
    <mergeCell ref="G11:G18"/>
    <mergeCell ref="D11:D18"/>
    <mergeCell ref="C9:C18"/>
  </mergeCells>
  <phoneticPr fontId="0" type="noConversion"/>
  <hyperlinks>
    <hyperlink ref="J2" location="'Spis tablic     List of tables'!A1" display="Powrót do spisu tablic"/>
    <hyperlink ref="J2:K2" location="'Spis tablic     List of tables'!A35" display="Powrót do spisu tablic"/>
  </hyperlinks>
  <pageMargins left="0.39370078740157483" right="0.39370078740157483" top="0.19685039370078741" bottom="0.19685039370078741" header="0.31496062992125984" footer="0.31496062992125984"/>
  <pageSetup paperSize="9" scale="95"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showGridLines="0" zoomScaleNormal="100" workbookViewId="0">
      <selection sqref="A1:B1"/>
    </sheetView>
  </sheetViews>
  <sheetFormatPr defaultRowHeight="13.8"/>
  <cols>
    <col min="1" max="1" width="8.09765625" style="4" customWidth="1"/>
    <col min="2" max="2" width="10.59765625" style="4" customWidth="1"/>
    <col min="3" max="11" width="11.69921875" style="4" customWidth="1"/>
  </cols>
  <sheetData>
    <row r="1" spans="1:13" ht="15" customHeight="1">
      <c r="A1" s="2165" t="s">
        <v>50</v>
      </c>
      <c r="B1" s="2165"/>
      <c r="C1" s="877"/>
      <c r="D1" s="877"/>
      <c r="E1" s="877"/>
      <c r="F1" s="877"/>
      <c r="G1" s="877"/>
      <c r="H1" s="484"/>
      <c r="I1" s="484"/>
      <c r="J1" s="543" t="s">
        <v>31</v>
      </c>
      <c r="K1" s="586" t="s">
        <v>545</v>
      </c>
      <c r="L1" s="97"/>
      <c r="M1" s="51"/>
    </row>
    <row r="2" spans="1:13" ht="15" customHeight="1">
      <c r="A2" s="2145" t="s">
        <v>51</v>
      </c>
      <c r="B2" s="2145"/>
      <c r="C2" s="484"/>
      <c r="D2" s="484"/>
      <c r="E2" s="484"/>
      <c r="F2" s="484"/>
      <c r="G2" s="484"/>
      <c r="H2" s="484"/>
      <c r="I2" s="484"/>
      <c r="J2" s="2167" t="s">
        <v>283</v>
      </c>
      <c r="K2" s="2168"/>
      <c r="M2" s="40"/>
    </row>
    <row r="3" spans="1:13">
      <c r="A3" s="2166" t="s">
        <v>2123</v>
      </c>
      <c r="B3" s="2166"/>
      <c r="C3" s="2166"/>
      <c r="D3" s="2166"/>
      <c r="E3" s="2166"/>
      <c r="F3" s="2166"/>
      <c r="G3" s="2166"/>
      <c r="H3" s="2166"/>
      <c r="I3" s="2166"/>
      <c r="J3" s="2166"/>
      <c r="K3" s="2166"/>
    </row>
    <row r="4" spans="1:13" s="1306" customFormat="1">
      <c r="A4" s="1882" t="s">
        <v>52</v>
      </c>
      <c r="B4" s="1882"/>
      <c r="C4" s="1882"/>
      <c r="D4" s="1882"/>
      <c r="E4" s="1882"/>
      <c r="F4" s="1882"/>
      <c r="G4" s="1882"/>
      <c r="H4" s="1882"/>
      <c r="I4" s="1882"/>
      <c r="J4" s="1882"/>
      <c r="K4" s="1882"/>
    </row>
    <row r="5" spans="1:13" ht="14.25" customHeight="1">
      <c r="A5" s="1808" t="s">
        <v>1176</v>
      </c>
      <c r="B5" s="1811"/>
      <c r="C5" s="1804"/>
      <c r="D5" s="1808"/>
      <c r="E5" s="1808"/>
      <c r="F5" s="1808"/>
      <c r="G5" s="1808"/>
      <c r="H5" s="1808"/>
      <c r="I5" s="1808"/>
      <c r="J5" s="1808"/>
      <c r="K5" s="1808"/>
    </row>
    <row r="6" spans="1:13">
      <c r="A6" s="1809"/>
      <c r="B6" s="1812"/>
      <c r="C6" s="1805"/>
      <c r="D6" s="1809"/>
      <c r="E6" s="1809"/>
      <c r="F6" s="1809"/>
      <c r="G6" s="1809"/>
      <c r="H6" s="1809"/>
      <c r="I6" s="1809"/>
      <c r="J6" s="1809"/>
      <c r="K6" s="1809"/>
    </row>
    <row r="7" spans="1:13" ht="14.25" customHeight="1">
      <c r="A7" s="1809"/>
      <c r="B7" s="1812"/>
      <c r="C7" s="1817" t="s">
        <v>1177</v>
      </c>
      <c r="D7" s="1790" t="s">
        <v>1178</v>
      </c>
      <c r="E7" s="1826" t="s">
        <v>1179</v>
      </c>
      <c r="F7" s="1847" t="s">
        <v>1180</v>
      </c>
      <c r="G7" s="1826" t="s">
        <v>1181</v>
      </c>
      <c r="H7" s="1847" t="s">
        <v>1182</v>
      </c>
      <c r="I7" s="1826" t="s">
        <v>1183</v>
      </c>
      <c r="J7" s="1847" t="s">
        <v>1184</v>
      </c>
      <c r="K7" s="1847" t="s">
        <v>1185</v>
      </c>
    </row>
    <row r="8" spans="1:13">
      <c r="A8" s="1809"/>
      <c r="B8" s="1812"/>
      <c r="C8" s="1817"/>
      <c r="D8" s="1791"/>
      <c r="E8" s="1827"/>
      <c r="F8" s="1848"/>
      <c r="G8" s="1827"/>
      <c r="H8" s="1848"/>
      <c r="I8" s="1827"/>
      <c r="J8" s="1848"/>
      <c r="K8" s="1848"/>
    </row>
    <row r="9" spans="1:13">
      <c r="A9" s="1809"/>
      <c r="B9" s="1812"/>
      <c r="C9" s="1817"/>
      <c r="D9" s="1791"/>
      <c r="E9" s="1827"/>
      <c r="F9" s="1848"/>
      <c r="G9" s="1827"/>
      <c r="H9" s="1848"/>
      <c r="I9" s="1827"/>
      <c r="J9" s="1848"/>
      <c r="K9" s="1848"/>
    </row>
    <row r="10" spans="1:13">
      <c r="A10" s="1809"/>
      <c r="B10" s="1812"/>
      <c r="C10" s="1817"/>
      <c r="D10" s="1791"/>
      <c r="E10" s="1827"/>
      <c r="F10" s="1848"/>
      <c r="G10" s="1827"/>
      <c r="H10" s="1848"/>
      <c r="I10" s="1827"/>
      <c r="J10" s="1848"/>
      <c r="K10" s="1848"/>
    </row>
    <row r="11" spans="1:13">
      <c r="A11" s="1809"/>
      <c r="B11" s="1812"/>
      <c r="C11" s="1817"/>
      <c r="D11" s="1791"/>
      <c r="E11" s="1827"/>
      <c r="F11" s="1848"/>
      <c r="G11" s="1827"/>
      <c r="H11" s="1848"/>
      <c r="I11" s="1827"/>
      <c r="J11" s="1848"/>
      <c r="K11" s="1848"/>
    </row>
    <row r="12" spans="1:13">
      <c r="A12" s="1809"/>
      <c r="B12" s="1812"/>
      <c r="C12" s="1817"/>
      <c r="D12" s="1791"/>
      <c r="E12" s="1827"/>
      <c r="F12" s="1848"/>
      <c r="G12" s="1827"/>
      <c r="H12" s="1848"/>
      <c r="I12" s="1827"/>
      <c r="J12" s="1848"/>
      <c r="K12" s="1848"/>
    </row>
    <row r="13" spans="1:13">
      <c r="A13" s="1809"/>
      <c r="B13" s="1812"/>
      <c r="C13" s="1817"/>
      <c r="D13" s="1791"/>
      <c r="E13" s="1827"/>
      <c r="F13" s="1848"/>
      <c r="G13" s="1827"/>
      <c r="H13" s="1848"/>
      <c r="I13" s="1827"/>
      <c r="J13" s="1848"/>
      <c r="K13" s="1848"/>
    </row>
    <row r="14" spans="1:13">
      <c r="A14" s="1809"/>
      <c r="B14" s="1812"/>
      <c r="C14" s="1817"/>
      <c r="D14" s="1791"/>
      <c r="E14" s="1827"/>
      <c r="F14" s="1848"/>
      <c r="G14" s="1827"/>
      <c r="H14" s="1848"/>
      <c r="I14" s="1827"/>
      <c r="J14" s="1848"/>
      <c r="K14" s="1848"/>
    </row>
    <row r="15" spans="1:13" ht="46.5" customHeight="1">
      <c r="A15" s="1809"/>
      <c r="B15" s="1812"/>
      <c r="C15" s="1817"/>
      <c r="D15" s="1791"/>
      <c r="E15" s="1827"/>
      <c r="F15" s="1848"/>
      <c r="G15" s="1827"/>
      <c r="H15" s="1848"/>
      <c r="I15" s="1827"/>
      <c r="J15" s="1848"/>
      <c r="K15" s="1848"/>
    </row>
    <row r="16" spans="1:13" ht="38.25" customHeight="1">
      <c r="A16" s="726"/>
      <c r="B16" s="726"/>
      <c r="C16" s="2169" t="s">
        <v>1186</v>
      </c>
      <c r="D16" s="2169"/>
      <c r="E16" s="2169"/>
      <c r="F16" s="2169"/>
      <c r="G16" s="2169"/>
      <c r="H16" s="2169"/>
      <c r="I16" s="2169"/>
      <c r="J16" s="2169"/>
      <c r="K16" s="2169"/>
    </row>
    <row r="17" spans="1:12" s="22" customFormat="1" ht="15" customHeight="1">
      <c r="A17" s="742">
        <v>2016</v>
      </c>
      <c r="B17" s="754" t="s">
        <v>53</v>
      </c>
      <c r="C17" s="187">
        <v>99.6</v>
      </c>
      <c r="D17" s="187">
        <v>101.2</v>
      </c>
      <c r="E17" s="187">
        <v>101</v>
      </c>
      <c r="F17" s="187">
        <v>97.4</v>
      </c>
      <c r="G17" s="187">
        <v>99</v>
      </c>
      <c r="H17" s="187">
        <v>99.6</v>
      </c>
      <c r="I17" s="187">
        <v>95.6</v>
      </c>
      <c r="J17" s="187">
        <v>98.6</v>
      </c>
      <c r="K17" s="367">
        <v>99.5</v>
      </c>
    </row>
    <row r="18" spans="1:12" s="22" customFormat="1" ht="15" customHeight="1">
      <c r="A18" s="742">
        <v>2017</v>
      </c>
      <c r="B18" s="754" t="s">
        <v>53</v>
      </c>
      <c r="C18" s="187">
        <v>102.1</v>
      </c>
      <c r="D18" s="187">
        <v>103.8</v>
      </c>
      <c r="E18" s="187">
        <v>99.9</v>
      </c>
      <c r="F18" s="187">
        <v>96.8</v>
      </c>
      <c r="G18" s="187">
        <v>101.8</v>
      </c>
      <c r="H18" s="187">
        <v>102.3</v>
      </c>
      <c r="I18" s="187">
        <v>104.6</v>
      </c>
      <c r="J18" s="187">
        <v>101.7</v>
      </c>
      <c r="K18" s="367">
        <v>100.1</v>
      </c>
    </row>
    <row r="19" spans="1:12" s="22" customFormat="1" ht="10.199999999999999" customHeight="1">
      <c r="A19" s="742"/>
      <c r="B19" s="754"/>
      <c r="C19" s="187"/>
      <c r="D19" s="187"/>
      <c r="E19" s="187"/>
      <c r="F19" s="187"/>
      <c r="G19" s="187"/>
      <c r="H19" s="187"/>
      <c r="I19" s="187"/>
      <c r="J19" s="187"/>
      <c r="K19" s="367"/>
    </row>
    <row r="20" spans="1:12" s="22" customFormat="1" ht="10.199999999999999" customHeight="1">
      <c r="A20" s="742"/>
      <c r="B20" s="754"/>
      <c r="C20" s="506"/>
      <c r="D20" s="187"/>
      <c r="E20" s="187"/>
      <c r="F20" s="187"/>
      <c r="G20" s="187"/>
      <c r="H20" s="187"/>
      <c r="I20" s="187"/>
      <c r="J20" s="187"/>
      <c r="K20" s="367"/>
    </row>
    <row r="21" spans="1:12" s="22" customFormat="1" ht="14.85" customHeight="1">
      <c r="A21" s="742">
        <v>2017</v>
      </c>
      <c r="B21" s="754" t="s">
        <v>641</v>
      </c>
      <c r="C21" s="506">
        <v>101.8</v>
      </c>
      <c r="D21" s="187">
        <v>102.7</v>
      </c>
      <c r="E21" s="187">
        <v>99.5</v>
      </c>
      <c r="F21" s="187">
        <v>96.5</v>
      </c>
      <c r="G21" s="749">
        <v>101.5</v>
      </c>
      <c r="H21" s="187">
        <v>101.9</v>
      </c>
      <c r="I21" s="187">
        <v>104.6</v>
      </c>
      <c r="J21" s="187">
        <v>102.6</v>
      </c>
      <c r="K21" s="518">
        <v>99.4</v>
      </c>
    </row>
    <row r="22" spans="1:12" s="22" customFormat="1" ht="14.85" customHeight="1">
      <c r="A22" s="742"/>
      <c r="B22" s="754" t="s">
        <v>642</v>
      </c>
      <c r="C22" s="506">
        <v>102</v>
      </c>
      <c r="D22" s="187">
        <v>104</v>
      </c>
      <c r="E22" s="187">
        <v>99.8</v>
      </c>
      <c r="F22" s="187">
        <v>96.9</v>
      </c>
      <c r="G22" s="749">
        <v>101.9</v>
      </c>
      <c r="H22" s="187">
        <v>102.6</v>
      </c>
      <c r="I22" s="187">
        <v>101.4</v>
      </c>
      <c r="J22" s="187">
        <v>102.3</v>
      </c>
      <c r="K22" s="518">
        <v>100.1</v>
      </c>
    </row>
    <row r="23" spans="1:12" s="22" customFormat="1" ht="14.85" customHeight="1">
      <c r="A23" s="742"/>
      <c r="B23" s="754" t="s">
        <v>640</v>
      </c>
      <c r="C23" s="506">
        <v>102.6</v>
      </c>
      <c r="D23" s="187">
        <v>105.5</v>
      </c>
      <c r="E23" s="187">
        <v>100</v>
      </c>
      <c r="F23" s="187">
        <v>97.4</v>
      </c>
      <c r="G23" s="749">
        <v>102.7</v>
      </c>
      <c r="H23" s="187">
        <v>102.5</v>
      </c>
      <c r="I23" s="187">
        <v>101.8</v>
      </c>
      <c r="J23" s="187">
        <v>102</v>
      </c>
      <c r="K23" s="367">
        <v>101.7</v>
      </c>
    </row>
    <row r="24" spans="1:12" s="22" customFormat="1" ht="14.85" customHeight="1">
      <c r="A24" s="742">
        <v>2018</v>
      </c>
      <c r="B24" s="1571" t="s">
        <v>615</v>
      </c>
      <c r="C24" s="1630">
        <v>102</v>
      </c>
      <c r="D24" s="1574">
        <v>103.9</v>
      </c>
      <c r="E24" s="1574">
        <v>100.6</v>
      </c>
      <c r="F24" s="1574">
        <v>97.3</v>
      </c>
      <c r="G24" s="1573">
        <v>102.3</v>
      </c>
      <c r="H24" s="1574">
        <v>101.7</v>
      </c>
      <c r="I24" s="1574">
        <v>99.2</v>
      </c>
      <c r="J24" s="1574">
        <v>102.7</v>
      </c>
      <c r="K24" s="367">
        <v>101.9</v>
      </c>
      <c r="L24" s="1770"/>
    </row>
    <row r="25" spans="1:12" s="22" customFormat="1" ht="14.85" customHeight="1">
      <c r="A25" s="742"/>
      <c r="B25" s="1765" t="s">
        <v>641</v>
      </c>
      <c r="C25" s="1766">
        <v>102.4</v>
      </c>
      <c r="D25" s="1767">
        <v>103.3</v>
      </c>
      <c r="E25" s="1767">
        <v>102.3</v>
      </c>
      <c r="F25" s="1767">
        <v>97</v>
      </c>
      <c r="G25" s="1768">
        <v>102.4</v>
      </c>
      <c r="H25" s="1767">
        <v>101.7</v>
      </c>
      <c r="I25" s="1767">
        <v>106.2</v>
      </c>
      <c r="J25" s="1767">
        <v>101.7</v>
      </c>
      <c r="K25" s="367">
        <v>101.7</v>
      </c>
      <c r="L25" s="1770"/>
    </row>
    <row r="26" spans="1:12" s="22" customFormat="1" ht="14.85" customHeight="1">
      <c r="B26" s="1779" t="s">
        <v>642</v>
      </c>
      <c r="C26" s="1766">
        <v>102.6</v>
      </c>
      <c r="D26" s="1766">
        <v>102.5</v>
      </c>
      <c r="E26" s="1766">
        <v>102.5</v>
      </c>
      <c r="F26" s="1766">
        <v>97.4</v>
      </c>
      <c r="G26" s="1766">
        <v>102.5</v>
      </c>
      <c r="H26" s="1766">
        <v>101.5</v>
      </c>
      <c r="I26" s="1766">
        <v>110.6</v>
      </c>
      <c r="J26" s="1766">
        <v>103.7</v>
      </c>
      <c r="K26" s="1769">
        <v>101.7</v>
      </c>
      <c r="L26" s="1770"/>
    </row>
    <row r="27" spans="1:12" s="22" customFormat="1" ht="25.95" customHeight="1">
      <c r="A27" s="878"/>
      <c r="B27" s="2170" t="s">
        <v>1187</v>
      </c>
      <c r="C27" s="2170"/>
      <c r="D27" s="2170"/>
      <c r="E27" s="2170"/>
      <c r="F27" s="2170"/>
      <c r="G27" s="2170"/>
      <c r="H27" s="2170"/>
      <c r="I27" s="2170"/>
      <c r="J27" s="2170"/>
      <c r="K27" s="2170"/>
      <c r="L27" s="1770"/>
    </row>
    <row r="28" spans="1:12">
      <c r="A28" s="627">
        <v>2017</v>
      </c>
      <c r="B28" s="879" t="s">
        <v>656</v>
      </c>
      <c r="C28" s="172">
        <v>100.2</v>
      </c>
      <c r="D28" s="172">
        <v>100.4</v>
      </c>
      <c r="E28" s="172">
        <v>99.2</v>
      </c>
      <c r="F28" s="172">
        <v>102.8</v>
      </c>
      <c r="G28" s="667">
        <v>100.3</v>
      </c>
      <c r="H28" s="172">
        <v>100.3</v>
      </c>
      <c r="I28" s="172">
        <v>97.8</v>
      </c>
      <c r="J28" s="168">
        <v>100.8</v>
      </c>
      <c r="K28" s="815">
        <v>100.1</v>
      </c>
    </row>
    <row r="29" spans="1:12" s="590" customFormat="1">
      <c r="A29" s="477"/>
      <c r="B29" s="879" t="s">
        <v>642</v>
      </c>
      <c r="C29" s="172">
        <v>99.9</v>
      </c>
      <c r="D29" s="172">
        <v>99.7</v>
      </c>
      <c r="E29" s="172">
        <v>100.4</v>
      </c>
      <c r="F29" s="172">
        <v>95.9</v>
      </c>
      <c r="G29" s="172">
        <v>100.5</v>
      </c>
      <c r="H29" s="172">
        <v>100.8</v>
      </c>
      <c r="I29" s="172">
        <v>98.2</v>
      </c>
      <c r="J29" s="172">
        <v>101.1</v>
      </c>
      <c r="K29" s="173">
        <v>100.3</v>
      </c>
    </row>
    <row r="30" spans="1:12">
      <c r="A30" s="477"/>
      <c r="B30" s="879" t="s">
        <v>640</v>
      </c>
      <c r="C30" s="172">
        <v>101.3</v>
      </c>
      <c r="D30" s="172">
        <v>102.1</v>
      </c>
      <c r="E30" s="168">
        <v>100</v>
      </c>
      <c r="F30" s="172">
        <v>102.9</v>
      </c>
      <c r="G30" s="172">
        <v>101.1</v>
      </c>
      <c r="H30" s="172">
        <v>100.1</v>
      </c>
      <c r="I30" s="172">
        <v>103.6</v>
      </c>
      <c r="J30" s="172">
        <v>99.2</v>
      </c>
      <c r="K30" s="362">
        <v>101.3</v>
      </c>
    </row>
    <row r="31" spans="1:12" s="635" customFormat="1">
      <c r="A31" s="1300">
        <v>2018</v>
      </c>
      <c r="B31" s="879" t="s">
        <v>615</v>
      </c>
      <c r="C31" s="172">
        <v>100.6</v>
      </c>
      <c r="D31" s="172">
        <v>101.5</v>
      </c>
      <c r="E31" s="168">
        <v>101</v>
      </c>
      <c r="F31" s="168">
        <v>96</v>
      </c>
      <c r="G31" s="172">
        <v>100.5</v>
      </c>
      <c r="H31" s="172">
        <v>100.6</v>
      </c>
      <c r="I31" s="172">
        <v>99.8</v>
      </c>
      <c r="J31" s="172">
        <v>101.6</v>
      </c>
      <c r="K31" s="362">
        <v>100.2</v>
      </c>
    </row>
    <row r="32" spans="1:12" s="635" customFormat="1">
      <c r="A32" s="1300"/>
      <c r="B32" s="1631" t="s">
        <v>656</v>
      </c>
      <c r="C32" s="1632">
        <v>100.6</v>
      </c>
      <c r="D32" s="1589">
        <v>100</v>
      </c>
      <c r="E32" s="1589">
        <v>100.9</v>
      </c>
      <c r="F32" s="1589">
        <v>102.6</v>
      </c>
      <c r="G32" s="1589">
        <v>100.4</v>
      </c>
      <c r="H32" s="1589">
        <v>100.3</v>
      </c>
      <c r="I32" s="1589">
        <v>104.2</v>
      </c>
      <c r="J32" s="1589">
        <v>99.9</v>
      </c>
      <c r="K32" s="169">
        <v>100</v>
      </c>
      <c r="L32" s="20"/>
    </row>
    <row r="33" spans="1:12" s="635" customFormat="1">
      <c r="A33" s="4"/>
      <c r="B33" s="1779" t="s">
        <v>642</v>
      </c>
      <c r="C33" s="1632">
        <v>100.2</v>
      </c>
      <c r="D33" s="1589">
        <v>99</v>
      </c>
      <c r="E33" s="1632">
        <v>100.5</v>
      </c>
      <c r="F33" s="1632">
        <v>96.1</v>
      </c>
      <c r="G33" s="1632">
        <v>100.6</v>
      </c>
      <c r="H33" s="1632">
        <v>100.7</v>
      </c>
      <c r="I33" s="1632">
        <v>102.4</v>
      </c>
      <c r="J33" s="1632">
        <v>103.2</v>
      </c>
      <c r="K33" s="1771">
        <v>100.3</v>
      </c>
      <c r="L33" s="20"/>
    </row>
    <row r="34" spans="1:12">
      <c r="L34" s="20"/>
    </row>
    <row r="35" spans="1:12">
      <c r="L35" s="20"/>
    </row>
  </sheetData>
  <dataConsolidate/>
  <mergeCells count="18">
    <mergeCell ref="C16:K16"/>
    <mergeCell ref="B27:K27"/>
    <mergeCell ref="J7:J15"/>
    <mergeCell ref="C5:K6"/>
    <mergeCell ref="A5:B15"/>
    <mergeCell ref="C7:C15"/>
    <mergeCell ref="D7:D15"/>
    <mergeCell ref="E7:E15"/>
    <mergeCell ref="F7:F15"/>
    <mergeCell ref="G7:G15"/>
    <mergeCell ref="H7:H15"/>
    <mergeCell ref="I7:I15"/>
    <mergeCell ref="K7:K15"/>
    <mergeCell ref="A1:B1"/>
    <mergeCell ref="A2:B2"/>
    <mergeCell ref="A3:K3"/>
    <mergeCell ref="A4:K4"/>
    <mergeCell ref="J2:K2"/>
  </mergeCells>
  <phoneticPr fontId="0" type="noConversion"/>
  <hyperlinks>
    <hyperlink ref="J2" location="'Spis tablic     List of tables'!A1" display="Return to list tables"/>
    <hyperlink ref="K1:L1" location="'Spis tablic     List of tables'!A1" display="Powrót do spisu tablic"/>
    <hyperlink ref="J2:K2" location="'Spis tablic     List of tables'!A36" display="Return to list of tables"/>
    <hyperlink ref="K1" location="'Spis tablic     List of tables'!A36" display="'Spis tablic     List of tables'!A36"/>
    <hyperlink ref="J1" location="'Spis tablic     List of tables'!A36"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3"/>
  <sheetViews>
    <sheetView showGridLines="0" zoomScaleNormal="100" workbookViewId="0">
      <selection activeCell="A3" sqref="A3"/>
    </sheetView>
  </sheetViews>
  <sheetFormatPr defaultColWidth="9" defaultRowHeight="13.2"/>
  <cols>
    <col min="1" max="1" width="43.5" style="23" customWidth="1"/>
    <col min="2" max="3" width="10.59765625" style="653" customWidth="1"/>
    <col min="4" max="5" width="10.59765625" style="23" customWidth="1"/>
    <col min="6" max="16384" width="9" style="23"/>
  </cols>
  <sheetData>
    <row r="1" spans="1:5" ht="14.85" customHeight="1">
      <c r="B1" s="1877" t="s">
        <v>31</v>
      </c>
      <c r="C1" s="1877"/>
    </row>
    <row r="2" spans="1:5" ht="14.85" customHeight="1">
      <c r="B2" s="1802" t="s">
        <v>283</v>
      </c>
      <c r="C2" s="1802"/>
    </row>
    <row r="3" spans="1:5" ht="14.85" customHeight="1">
      <c r="A3" s="651" t="s">
        <v>550</v>
      </c>
      <c r="B3" s="651"/>
      <c r="C3" s="651"/>
    </row>
    <row r="4" spans="1:5" s="1375" customFormat="1" ht="14.85" customHeight="1">
      <c r="A4" s="1374" t="s">
        <v>290</v>
      </c>
      <c r="B4" s="1374"/>
      <c r="C4" s="1374"/>
    </row>
    <row r="5" spans="1:5" ht="14.85" customHeight="1">
      <c r="A5" s="880"/>
      <c r="B5" s="2180">
        <v>2017</v>
      </c>
      <c r="C5" s="2181"/>
      <c r="D5" s="2180">
        <v>2018</v>
      </c>
      <c r="E5" s="2181"/>
    </row>
    <row r="6" spans="1:5" ht="14.85" customHeight="1">
      <c r="A6" s="881" t="s">
        <v>18</v>
      </c>
      <c r="B6" s="2182"/>
      <c r="C6" s="1920"/>
      <c r="D6" s="2182"/>
      <c r="E6" s="1920"/>
    </row>
    <row r="7" spans="1:5" ht="14.85" customHeight="1">
      <c r="A7" s="1376" t="s">
        <v>19</v>
      </c>
      <c r="B7" s="2183"/>
      <c r="C7" s="1922"/>
      <c r="D7" s="2183"/>
      <c r="E7" s="1922"/>
    </row>
    <row r="8" spans="1:5" ht="14.85" customHeight="1">
      <c r="A8" s="881" t="s">
        <v>574</v>
      </c>
      <c r="B8" s="1634" t="s">
        <v>1758</v>
      </c>
      <c r="C8" s="1146" t="s">
        <v>184</v>
      </c>
      <c r="D8" s="2174" t="s">
        <v>1758</v>
      </c>
      <c r="E8" s="2175"/>
    </row>
    <row r="9" spans="1:5" ht="14.85" customHeight="1">
      <c r="A9" s="1377" t="s">
        <v>2124</v>
      </c>
      <c r="B9" s="1378" t="s">
        <v>1759</v>
      </c>
      <c r="C9" s="1379" t="s">
        <v>185</v>
      </c>
      <c r="D9" s="2176" t="s">
        <v>1759</v>
      </c>
      <c r="E9" s="2177"/>
    </row>
    <row r="10" spans="1:5" ht="14.85" customHeight="1">
      <c r="A10" s="882"/>
      <c r="B10" s="2171" t="s">
        <v>800</v>
      </c>
      <c r="C10" s="2172"/>
      <c r="D10" s="2173"/>
      <c r="E10" s="1285" t="s">
        <v>43</v>
      </c>
    </row>
    <row r="11" spans="1:5" ht="14.1" customHeight="1">
      <c r="A11" s="419" t="s">
        <v>657</v>
      </c>
      <c r="B11" s="1133">
        <v>3.69</v>
      </c>
      <c r="C11" s="889">
        <v>3.77</v>
      </c>
      <c r="D11" s="1182">
        <v>3.71</v>
      </c>
      <c r="E11" s="1183">
        <v>100.5</v>
      </c>
    </row>
    <row r="12" spans="1:5" ht="13.2" customHeight="1">
      <c r="A12" s="1380" t="s">
        <v>658</v>
      </c>
      <c r="B12" s="1134"/>
      <c r="C12" s="1147"/>
      <c r="D12" s="1184"/>
      <c r="E12" s="1183"/>
    </row>
    <row r="13" spans="1:5" ht="14.1" customHeight="1">
      <c r="A13" s="419" t="s">
        <v>659</v>
      </c>
      <c r="B13" s="1134">
        <v>0.46</v>
      </c>
      <c r="C13" s="150">
        <v>0.46</v>
      </c>
      <c r="D13" s="1148">
        <v>0.5</v>
      </c>
      <c r="E13" s="1183">
        <v>108.7</v>
      </c>
    </row>
    <row r="14" spans="1:5" ht="13.2" customHeight="1">
      <c r="A14" s="1380" t="s">
        <v>660</v>
      </c>
      <c r="B14" s="1134"/>
      <c r="C14" s="1171"/>
      <c r="D14" s="1185"/>
      <c r="E14" s="1186"/>
    </row>
    <row r="15" spans="1:5" ht="14.1" customHeight="1">
      <c r="A15" s="419" t="s">
        <v>661</v>
      </c>
      <c r="B15" s="1134">
        <v>2.29</v>
      </c>
      <c r="C15" s="150">
        <v>2.2999999999999998</v>
      </c>
      <c r="D15" s="1185">
        <v>2.5099999999999998</v>
      </c>
      <c r="E15" s="1186">
        <v>109.6</v>
      </c>
    </row>
    <row r="16" spans="1:5" ht="13.2" customHeight="1">
      <c r="A16" s="1380" t="s">
        <v>662</v>
      </c>
      <c r="B16" s="1134"/>
      <c r="C16" s="1147"/>
      <c r="D16" s="1185"/>
      <c r="E16" s="1186"/>
    </row>
    <row r="17" spans="1:5" ht="14.1" customHeight="1">
      <c r="A17" s="419" t="s">
        <v>663</v>
      </c>
      <c r="B17" s="1134">
        <v>2.52</v>
      </c>
      <c r="C17" s="150">
        <v>2.37</v>
      </c>
      <c r="D17" s="1185">
        <v>2.46</v>
      </c>
      <c r="E17" s="1186">
        <v>97.6</v>
      </c>
    </row>
    <row r="18" spans="1:5" ht="13.2" customHeight="1">
      <c r="A18" s="1380" t="s">
        <v>664</v>
      </c>
      <c r="B18" s="1134"/>
      <c r="C18" s="1147"/>
      <c r="D18" s="1185"/>
      <c r="E18" s="1186"/>
    </row>
    <row r="19" spans="1:5" ht="14.1" customHeight="1">
      <c r="A19" s="419" t="s">
        <v>665</v>
      </c>
      <c r="B19" s="1134">
        <v>2.62</v>
      </c>
      <c r="C19" s="150">
        <v>2.6</v>
      </c>
      <c r="D19" s="1185">
        <v>2.58</v>
      </c>
      <c r="E19" s="1186">
        <v>98.5</v>
      </c>
    </row>
    <row r="20" spans="1:5" ht="13.2" customHeight="1">
      <c r="A20" s="1380" t="s">
        <v>666</v>
      </c>
      <c r="B20" s="1134"/>
      <c r="C20" s="1147"/>
      <c r="D20" s="1185"/>
      <c r="E20" s="1186"/>
    </row>
    <row r="21" spans="1:5" ht="13.2" customHeight="1">
      <c r="A21" s="419" t="s">
        <v>667</v>
      </c>
      <c r="B21" s="1134"/>
      <c r="C21" s="1147"/>
      <c r="D21" s="1185"/>
      <c r="E21" s="1186"/>
    </row>
    <row r="22" spans="1:5" ht="13.2" customHeight="1">
      <c r="A22" s="1380" t="s">
        <v>673</v>
      </c>
      <c r="B22" s="1134"/>
      <c r="C22" s="1147"/>
      <c r="D22" s="1185"/>
      <c r="E22" s="1186"/>
    </row>
    <row r="23" spans="1:5" ht="14.1" customHeight="1">
      <c r="A23" s="884" t="s">
        <v>54</v>
      </c>
      <c r="B23" s="1134">
        <v>26.63</v>
      </c>
      <c r="C23" s="150">
        <v>27.37</v>
      </c>
      <c r="D23" s="1185">
        <v>27.39</v>
      </c>
      <c r="E23" s="1186">
        <v>102.9</v>
      </c>
    </row>
    <row r="24" spans="1:5" ht="13.2" customHeight="1">
      <c r="A24" s="1381" t="s">
        <v>22</v>
      </c>
      <c r="B24" s="1134"/>
      <c r="C24" s="1147"/>
      <c r="D24" s="1185"/>
      <c r="E24" s="1186"/>
    </row>
    <row r="25" spans="1:5" ht="14.1" customHeight="1">
      <c r="A25" s="885" t="s">
        <v>55</v>
      </c>
      <c r="B25" s="1134">
        <v>28.31</v>
      </c>
      <c r="C25" s="150">
        <v>29.46</v>
      </c>
      <c r="D25" s="1185">
        <v>29.07</v>
      </c>
      <c r="E25" s="1186">
        <v>102.7</v>
      </c>
    </row>
    <row r="26" spans="1:5" ht="13.2" customHeight="1">
      <c r="A26" s="1382" t="s">
        <v>56</v>
      </c>
      <c r="B26" s="1134"/>
      <c r="C26" s="1147"/>
      <c r="D26" s="1185"/>
      <c r="E26" s="1186"/>
    </row>
    <row r="27" spans="1:5" ht="14.1" customHeight="1">
      <c r="A27" s="546" t="s">
        <v>546</v>
      </c>
      <c r="B27" s="1134">
        <v>18.47</v>
      </c>
      <c r="C27" s="150">
        <v>17.45</v>
      </c>
      <c r="D27" s="1245">
        <v>17.41</v>
      </c>
      <c r="E27" s="1186">
        <v>94.3</v>
      </c>
    </row>
    <row r="28" spans="1:5" ht="13.2" customHeight="1">
      <c r="A28" s="1383" t="s">
        <v>547</v>
      </c>
      <c r="B28" s="1134"/>
      <c r="C28" s="1148"/>
      <c r="D28" s="1185"/>
      <c r="E28" s="1186"/>
    </row>
    <row r="29" spans="1:5" ht="14.1" customHeight="1">
      <c r="A29" s="886" t="s">
        <v>674</v>
      </c>
      <c r="B29" s="1134">
        <v>7.25</v>
      </c>
      <c r="C29" s="150">
        <v>7.08</v>
      </c>
      <c r="D29" s="1185">
        <v>7.89</v>
      </c>
      <c r="E29" s="1186">
        <v>108.8</v>
      </c>
    </row>
    <row r="30" spans="1:5" ht="13.2" customHeight="1">
      <c r="A30" s="1384" t="s">
        <v>675</v>
      </c>
      <c r="B30" s="1134"/>
      <c r="C30" s="1147"/>
      <c r="D30" s="1185"/>
      <c r="E30" s="1186"/>
    </row>
    <row r="31" spans="1:5" ht="14.1" customHeight="1">
      <c r="A31" s="886" t="s">
        <v>676</v>
      </c>
      <c r="B31" s="1134">
        <v>26.14</v>
      </c>
      <c r="C31" s="150">
        <v>26.68</v>
      </c>
      <c r="D31" s="1185">
        <v>25.88</v>
      </c>
      <c r="E31" s="1186">
        <v>99</v>
      </c>
    </row>
    <row r="32" spans="1:5" ht="13.2" customHeight="1">
      <c r="A32" s="1384" t="s">
        <v>677</v>
      </c>
      <c r="B32" s="1134"/>
      <c r="C32" s="1147"/>
      <c r="D32" s="1185"/>
      <c r="E32" s="1186"/>
    </row>
    <row r="33" spans="1:5" ht="13.2" customHeight="1">
      <c r="A33" s="886" t="s">
        <v>678</v>
      </c>
      <c r="B33" s="1134"/>
      <c r="C33" s="1147"/>
      <c r="D33" s="1185"/>
      <c r="E33" s="1186"/>
    </row>
    <row r="34" spans="1:5" ht="13.2" customHeight="1">
      <c r="A34" s="1384" t="s">
        <v>679</v>
      </c>
      <c r="B34" s="1135"/>
      <c r="C34" s="1149"/>
      <c r="D34" s="1185"/>
      <c r="E34" s="1186"/>
    </row>
    <row r="35" spans="1:5" ht="14.1" customHeight="1">
      <c r="A35" s="444" t="s">
        <v>424</v>
      </c>
      <c r="B35" s="1240">
        <v>29.74</v>
      </c>
      <c r="C35" s="1241">
        <v>31.41</v>
      </c>
      <c r="D35" s="1242">
        <v>32.229999999999997</v>
      </c>
      <c r="E35" s="1243">
        <v>108.4</v>
      </c>
    </row>
    <row r="36" spans="1:5" ht="13.2" customHeight="1">
      <c r="A36" s="1381" t="s">
        <v>349</v>
      </c>
      <c r="B36" s="1240"/>
      <c r="C36" s="1244"/>
      <c r="D36" s="1242"/>
      <c r="E36" s="1243"/>
    </row>
    <row r="37" spans="1:5" ht="14.1" customHeight="1">
      <c r="A37" s="444" t="s">
        <v>425</v>
      </c>
      <c r="B37" s="1240">
        <v>16.940000000000001</v>
      </c>
      <c r="C37" s="1241">
        <v>16.43</v>
      </c>
      <c r="D37" s="1242">
        <v>16.670000000000002</v>
      </c>
      <c r="E37" s="1243">
        <v>98.4</v>
      </c>
    </row>
    <row r="38" spans="1:5" ht="13.2" customHeight="1">
      <c r="A38" s="1381" t="s">
        <v>350</v>
      </c>
      <c r="B38" s="1135"/>
      <c r="C38" s="1149"/>
      <c r="D38" s="1185"/>
      <c r="E38" s="1186"/>
    </row>
    <row r="39" spans="1:5" ht="14.1" customHeight="1">
      <c r="A39" s="419" t="s">
        <v>680</v>
      </c>
      <c r="B39" s="1135">
        <v>23.76</v>
      </c>
      <c r="C39" s="374">
        <v>23.3</v>
      </c>
      <c r="D39" s="1185">
        <v>21.75</v>
      </c>
      <c r="E39" s="1186">
        <v>91.5</v>
      </c>
    </row>
    <row r="40" spans="1:5" ht="13.2" customHeight="1">
      <c r="A40" s="1380" t="s">
        <v>681</v>
      </c>
      <c r="B40" s="1135"/>
      <c r="C40" s="1149"/>
      <c r="D40" s="1185"/>
      <c r="E40" s="1186"/>
    </row>
    <row r="41" spans="1:5" ht="14.1" customHeight="1">
      <c r="A41" s="419" t="s">
        <v>682</v>
      </c>
      <c r="B41" s="1154" t="s">
        <v>16</v>
      </c>
      <c r="C41" s="1149">
        <v>13.79</v>
      </c>
      <c r="D41" s="1187" t="s">
        <v>16</v>
      </c>
      <c r="E41" s="1186" t="s">
        <v>15</v>
      </c>
    </row>
    <row r="42" spans="1:5" ht="13.2" customHeight="1">
      <c r="A42" s="1380" t="s">
        <v>683</v>
      </c>
      <c r="B42" s="1135"/>
      <c r="C42" s="1149"/>
      <c r="D42" s="1185"/>
      <c r="E42" s="1186"/>
    </row>
    <row r="43" spans="1:5" ht="13.2" customHeight="1">
      <c r="A43" s="419" t="s">
        <v>684</v>
      </c>
      <c r="B43" s="1134"/>
      <c r="C43" s="1147"/>
      <c r="D43" s="1185"/>
      <c r="E43" s="1186"/>
    </row>
    <row r="44" spans="1:5" ht="13.2" customHeight="1">
      <c r="A44" s="1380" t="s">
        <v>685</v>
      </c>
      <c r="B44" s="1134"/>
      <c r="C44" s="1147"/>
      <c r="D44" s="1185"/>
      <c r="E44" s="1186"/>
    </row>
    <row r="45" spans="1:5" ht="14.1" customHeight="1">
      <c r="A45" s="884" t="s">
        <v>686</v>
      </c>
      <c r="B45" s="1134">
        <v>2.8</v>
      </c>
      <c r="C45" s="150">
        <v>2.69</v>
      </c>
      <c r="D45" s="1185">
        <v>2.65</v>
      </c>
      <c r="E45" s="1186">
        <v>94.6</v>
      </c>
    </row>
    <row r="46" spans="1:5" ht="13.2" customHeight="1">
      <c r="A46" s="1385" t="s">
        <v>687</v>
      </c>
      <c r="B46" s="1134"/>
      <c r="C46" s="1147"/>
      <c r="D46" s="1185"/>
      <c r="E46" s="1186"/>
    </row>
    <row r="47" spans="1:5" ht="14.1" customHeight="1">
      <c r="A47" s="884" t="s">
        <v>688</v>
      </c>
      <c r="B47" s="1134">
        <v>2.58</v>
      </c>
      <c r="C47" s="150">
        <v>2.67</v>
      </c>
      <c r="D47" s="1245">
        <v>2.69</v>
      </c>
      <c r="E47" s="1186">
        <v>104.3</v>
      </c>
    </row>
    <row r="48" spans="1:5" ht="13.2" customHeight="1">
      <c r="A48" s="1385" t="s">
        <v>689</v>
      </c>
      <c r="B48" s="1134"/>
      <c r="C48" s="1147"/>
      <c r="D48" s="1185"/>
      <c r="E48" s="1186"/>
    </row>
    <row r="49" spans="1:5" ht="13.2" customHeight="1">
      <c r="A49" s="419" t="s">
        <v>690</v>
      </c>
      <c r="B49" s="1134"/>
      <c r="C49" s="1147"/>
      <c r="D49" s="1185"/>
      <c r="E49" s="1186"/>
    </row>
    <row r="50" spans="1:5" ht="13.2" customHeight="1">
      <c r="A50" s="1380" t="s">
        <v>691</v>
      </c>
      <c r="B50" s="1134"/>
      <c r="C50" s="1147"/>
      <c r="D50" s="1185"/>
      <c r="E50" s="1186"/>
    </row>
    <row r="51" spans="1:5" ht="13.5" customHeight="1">
      <c r="A51" s="546" t="s">
        <v>57</v>
      </c>
      <c r="B51" s="1134">
        <v>13.26</v>
      </c>
      <c r="C51" s="150">
        <v>13.41</v>
      </c>
      <c r="D51" s="1185">
        <v>13.68</v>
      </c>
      <c r="E51" s="1186">
        <v>103.2</v>
      </c>
    </row>
    <row r="52" spans="1:5" ht="13.2" customHeight="1">
      <c r="A52" s="1383" t="s">
        <v>58</v>
      </c>
      <c r="B52" s="1134"/>
      <c r="C52" s="1147"/>
      <c r="D52" s="1185"/>
      <c r="E52" s="1186"/>
    </row>
    <row r="53" spans="1:5" ht="14.1" customHeight="1">
      <c r="A53" s="445" t="s">
        <v>426</v>
      </c>
      <c r="B53" s="1134">
        <v>22.33</v>
      </c>
      <c r="C53" s="1150">
        <v>22.52</v>
      </c>
      <c r="D53" s="1185">
        <v>20.79</v>
      </c>
      <c r="E53" s="1186">
        <v>93.1</v>
      </c>
    </row>
    <row r="54" spans="1:5" ht="13.2" customHeight="1">
      <c r="A54" s="1383" t="s">
        <v>348</v>
      </c>
      <c r="B54" s="1134"/>
      <c r="C54" s="1147"/>
      <c r="D54" s="1185"/>
      <c r="E54" s="1186"/>
    </row>
    <row r="55" spans="1:5" ht="13.5" customHeight="1">
      <c r="A55" s="419" t="s">
        <v>692</v>
      </c>
      <c r="B55" s="1134">
        <v>1.79</v>
      </c>
      <c r="C55" s="150">
        <v>1.84</v>
      </c>
      <c r="D55" s="1185">
        <v>1.95</v>
      </c>
      <c r="E55" s="1186">
        <v>108.9</v>
      </c>
    </row>
    <row r="56" spans="1:5" ht="13.2" customHeight="1">
      <c r="A56" s="1380" t="s">
        <v>693</v>
      </c>
      <c r="B56" s="1134"/>
      <c r="C56" s="1147"/>
      <c r="D56" s="1185"/>
      <c r="E56" s="1186"/>
    </row>
    <row r="57" spans="1:5" ht="14.1" customHeight="1">
      <c r="A57" s="419" t="s">
        <v>694</v>
      </c>
      <c r="B57" s="1134">
        <v>0.49</v>
      </c>
      <c r="C57" s="150">
        <v>0.76</v>
      </c>
      <c r="D57" s="1185">
        <v>0.59</v>
      </c>
      <c r="E57" s="1186">
        <v>120.4</v>
      </c>
    </row>
    <row r="58" spans="1:5" ht="13.2" customHeight="1">
      <c r="A58" s="1380" t="s">
        <v>695</v>
      </c>
      <c r="B58" s="1134"/>
      <c r="C58" s="1147"/>
      <c r="D58" s="1185"/>
      <c r="E58" s="1186"/>
    </row>
    <row r="59" spans="1:5" ht="14.1" customHeight="1">
      <c r="A59" s="419" t="s">
        <v>696</v>
      </c>
      <c r="B59" s="1134">
        <v>6.87</v>
      </c>
      <c r="C59" s="150">
        <v>6.55</v>
      </c>
      <c r="D59" s="1245">
        <v>6.58</v>
      </c>
      <c r="E59" s="1186">
        <v>95.8</v>
      </c>
    </row>
    <row r="60" spans="1:5" ht="13.2" customHeight="1">
      <c r="A60" s="1386" t="s">
        <v>697</v>
      </c>
      <c r="B60" s="1134"/>
      <c r="C60" s="1147"/>
      <c r="D60" s="1172"/>
      <c r="E60" s="1173"/>
    </row>
    <row r="61" spans="1:5" ht="25.2" customHeight="1">
      <c r="A61" s="2178"/>
      <c r="B61" s="2179"/>
      <c r="C61" s="2179"/>
    </row>
    <row r="62" spans="1:5" ht="14.1" customHeight="1">
      <c r="A62" s="1179"/>
      <c r="B62" s="1180"/>
      <c r="C62" s="1180"/>
    </row>
    <row r="63" spans="1:5" ht="12" customHeight="1">
      <c r="A63" s="551"/>
    </row>
  </sheetData>
  <mergeCells count="8">
    <mergeCell ref="B10:D10"/>
    <mergeCell ref="D8:E8"/>
    <mergeCell ref="D9:E9"/>
    <mergeCell ref="A61:C61"/>
    <mergeCell ref="B1:C1"/>
    <mergeCell ref="B5:C7"/>
    <mergeCell ref="B2:C2"/>
    <mergeCell ref="D5:E7"/>
  </mergeCells>
  <phoneticPr fontId="0" type="noConversion"/>
  <hyperlinks>
    <hyperlink ref="B1" location="'Spis tablic     List of tables'!A1" display="Powrót do spisu tablic"/>
    <hyperlink ref="B1:C1" location="'Spis tablic     List of tables'!A37" display="Powrót do spisu tablic"/>
    <hyperlink ref="B2" location="'Spis tablic     List of tables'!A1" display="Powrót do spisu tablic"/>
    <hyperlink ref="B2:C2" location="'Spis tablic     List of tables'!A40" display="Return to list of tables"/>
  </hyperlinks>
  <pageMargins left="0.39370078740157483" right="0.39370078740157483" top="0.19685039370078741" bottom="0.19685039370078741" header="0.31496062992125984" footer="0.31496062992125984"/>
  <pageSetup paperSize="9" scale="94"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1"/>
  <sheetViews>
    <sheetView showGridLines="0" zoomScaleNormal="100" workbookViewId="0">
      <selection activeCell="A3" sqref="A3"/>
    </sheetView>
  </sheetViews>
  <sheetFormatPr defaultColWidth="9" defaultRowHeight="13.8"/>
  <cols>
    <col min="1" max="1" width="44.8984375" style="13" customWidth="1"/>
    <col min="2" max="3" width="10.59765625" style="655" customWidth="1"/>
    <col min="4" max="4" width="10.09765625" style="1236" customWidth="1"/>
    <col min="5" max="16384" width="9" style="13"/>
  </cols>
  <sheetData>
    <row r="1" spans="1:5">
      <c r="C1" s="1877" t="s">
        <v>31</v>
      </c>
      <c r="D1" s="1877"/>
    </row>
    <row r="2" spans="1:5" ht="14.1" customHeight="1">
      <c r="B2" s="1279"/>
      <c r="C2" s="1802" t="s">
        <v>283</v>
      </c>
      <c r="D2" s="1802"/>
    </row>
    <row r="3" spans="1:5" s="652" customFormat="1" ht="14.1" customHeight="1">
      <c r="A3" s="651" t="s">
        <v>551</v>
      </c>
      <c r="B3" s="654"/>
      <c r="C3" s="654"/>
      <c r="D3" s="1246"/>
    </row>
    <row r="4" spans="1:5" s="1388" customFormat="1" ht="14.1" customHeight="1">
      <c r="A4" s="1387" t="s">
        <v>608</v>
      </c>
      <c r="B4" s="1387"/>
      <c r="C4" s="1387"/>
    </row>
    <row r="5" spans="1:5" ht="14.1" customHeight="1">
      <c r="A5" s="887"/>
      <c r="B5" s="2180">
        <v>2017</v>
      </c>
      <c r="C5" s="2181"/>
      <c r="D5" s="2180">
        <v>2018</v>
      </c>
      <c r="E5" s="2181"/>
    </row>
    <row r="6" spans="1:5" ht="14.1" customHeight="1">
      <c r="A6" s="881" t="s">
        <v>18</v>
      </c>
      <c r="B6" s="2182"/>
      <c r="C6" s="1920"/>
      <c r="D6" s="2182"/>
      <c r="E6" s="1920"/>
    </row>
    <row r="7" spans="1:5" ht="14.1" customHeight="1">
      <c r="A7" s="1376" t="s">
        <v>19</v>
      </c>
      <c r="B7" s="2183"/>
      <c r="C7" s="1922"/>
      <c r="D7" s="2183"/>
      <c r="E7" s="1922"/>
    </row>
    <row r="8" spans="1:5" ht="14.1" customHeight="1">
      <c r="A8" s="881" t="s">
        <v>574</v>
      </c>
      <c r="B8" s="720" t="s">
        <v>1758</v>
      </c>
      <c r="C8" s="1146" t="s">
        <v>184</v>
      </c>
      <c r="D8" s="1808" t="s">
        <v>1758</v>
      </c>
      <c r="E8" s="1808"/>
    </row>
    <row r="9" spans="1:5" ht="14.1" customHeight="1">
      <c r="A9" s="1377" t="s">
        <v>2124</v>
      </c>
      <c r="B9" s="1389" t="s">
        <v>1759</v>
      </c>
      <c r="C9" s="1379" t="s">
        <v>185</v>
      </c>
      <c r="D9" s="2185" t="s">
        <v>1759</v>
      </c>
      <c r="E9" s="2185"/>
    </row>
    <row r="10" spans="1:5" ht="14.1" customHeight="1">
      <c r="A10" s="888"/>
      <c r="B10" s="2171" t="s">
        <v>801</v>
      </c>
      <c r="C10" s="2172"/>
      <c r="D10" s="2172"/>
      <c r="E10" s="1286" t="s">
        <v>43</v>
      </c>
    </row>
    <row r="11" spans="1:5" ht="14.1" customHeight="1">
      <c r="A11" s="419" t="s">
        <v>703</v>
      </c>
      <c r="B11" s="889">
        <v>4.0599999999999996</v>
      </c>
      <c r="C11" s="889">
        <v>4.04</v>
      </c>
      <c r="D11" s="1247">
        <v>3.42</v>
      </c>
      <c r="E11" s="1181">
        <v>84.2</v>
      </c>
    </row>
    <row r="12" spans="1:5" ht="14.1" customHeight="1">
      <c r="A12" s="1380" t="s">
        <v>704</v>
      </c>
      <c r="B12" s="150"/>
      <c r="C12" s="1147"/>
      <c r="D12" s="1150"/>
      <c r="E12" s="1181"/>
    </row>
    <row r="13" spans="1:5" ht="14.1" customHeight="1">
      <c r="A13" s="419" t="s">
        <v>705</v>
      </c>
      <c r="B13" s="150">
        <v>6.31</v>
      </c>
      <c r="C13" s="150">
        <v>6.24</v>
      </c>
      <c r="D13" s="1150">
        <v>6.32</v>
      </c>
      <c r="E13" s="1181">
        <v>100.2</v>
      </c>
    </row>
    <row r="14" spans="1:5" ht="14.1" customHeight="1">
      <c r="A14" s="1380" t="s">
        <v>706</v>
      </c>
      <c r="B14" s="150"/>
      <c r="C14" s="1147"/>
      <c r="D14" s="1150"/>
      <c r="E14" s="1181"/>
    </row>
    <row r="15" spans="1:5" ht="14.1" customHeight="1">
      <c r="A15" s="419" t="s">
        <v>707</v>
      </c>
      <c r="B15" s="150">
        <v>8.34</v>
      </c>
      <c r="C15" s="150">
        <v>7.19</v>
      </c>
      <c r="D15" s="1150">
        <v>11.32</v>
      </c>
      <c r="E15" s="1181">
        <v>135.69999999999999</v>
      </c>
    </row>
    <row r="16" spans="1:5" ht="14.1" customHeight="1">
      <c r="A16" s="1380" t="s">
        <v>708</v>
      </c>
      <c r="B16" s="374"/>
      <c r="C16" s="1149"/>
      <c r="D16" s="1150"/>
      <c r="E16" s="1181"/>
    </row>
    <row r="17" spans="1:5" ht="14.1" customHeight="1">
      <c r="A17" s="419" t="s">
        <v>709</v>
      </c>
      <c r="B17" s="374">
        <v>3.53</v>
      </c>
      <c r="C17" s="374">
        <v>3.46</v>
      </c>
      <c r="D17" s="1150">
        <v>2.23</v>
      </c>
      <c r="E17" s="1181">
        <v>63.2</v>
      </c>
    </row>
    <row r="18" spans="1:5" ht="14.1" customHeight="1">
      <c r="A18" s="1380" t="s">
        <v>710</v>
      </c>
      <c r="B18" s="374"/>
      <c r="C18" s="1149"/>
      <c r="D18" s="1150"/>
      <c r="E18" s="1181"/>
    </row>
    <row r="19" spans="1:5" ht="14.1" customHeight="1">
      <c r="A19" s="419" t="s">
        <v>711</v>
      </c>
      <c r="B19" s="374">
        <v>6.36</v>
      </c>
      <c r="C19" s="374">
        <v>5.94</v>
      </c>
      <c r="D19" s="1150">
        <v>6.57</v>
      </c>
      <c r="E19" s="1181">
        <v>103.3</v>
      </c>
    </row>
    <row r="20" spans="1:5" ht="14.1" customHeight="1">
      <c r="A20" s="1380" t="s">
        <v>712</v>
      </c>
      <c r="B20" s="374"/>
      <c r="C20" s="1149"/>
      <c r="D20" s="1150"/>
      <c r="E20" s="1181"/>
    </row>
    <row r="21" spans="1:5" ht="14.1" customHeight="1">
      <c r="A21" s="419" t="s">
        <v>713</v>
      </c>
      <c r="B21" s="374">
        <v>1.72</v>
      </c>
      <c r="C21" s="374">
        <v>1.44</v>
      </c>
      <c r="D21" s="1150">
        <v>2.44</v>
      </c>
      <c r="E21" s="1181">
        <v>141.9</v>
      </c>
    </row>
    <row r="22" spans="1:5" ht="14.1" customHeight="1">
      <c r="A22" s="1380" t="s">
        <v>714</v>
      </c>
      <c r="B22" s="150"/>
      <c r="C22" s="1147"/>
      <c r="D22" s="1150"/>
      <c r="E22" s="1181"/>
    </row>
    <row r="23" spans="1:5" ht="14.1" customHeight="1">
      <c r="A23" s="419" t="s">
        <v>715</v>
      </c>
      <c r="B23" s="150">
        <v>1.76</v>
      </c>
      <c r="C23" s="150">
        <v>1.71</v>
      </c>
      <c r="D23" s="1150">
        <v>2.02</v>
      </c>
      <c r="E23" s="1181">
        <v>114.8</v>
      </c>
    </row>
    <row r="24" spans="1:5" ht="14.1" customHeight="1">
      <c r="A24" s="1380" t="s">
        <v>716</v>
      </c>
      <c r="B24" s="150"/>
      <c r="C24" s="1147"/>
      <c r="D24" s="1150"/>
      <c r="E24" s="1181"/>
    </row>
    <row r="25" spans="1:5" ht="14.1" customHeight="1">
      <c r="A25" s="419" t="s">
        <v>717</v>
      </c>
      <c r="B25" s="150">
        <v>1.08</v>
      </c>
      <c r="C25" s="150">
        <v>1.02</v>
      </c>
      <c r="D25" s="1150">
        <v>1.25</v>
      </c>
      <c r="E25" s="1181">
        <v>115.7</v>
      </c>
    </row>
    <row r="26" spans="1:5" ht="14.1" customHeight="1">
      <c r="A26" s="1380" t="s">
        <v>718</v>
      </c>
      <c r="B26" s="150"/>
      <c r="C26" s="1151"/>
      <c r="D26" s="1150"/>
      <c r="E26" s="1181"/>
    </row>
    <row r="27" spans="1:5" ht="14.1" customHeight="1">
      <c r="A27" s="419" t="s">
        <v>719</v>
      </c>
      <c r="B27" s="150">
        <v>2.99</v>
      </c>
      <c r="C27" s="150">
        <v>2.46</v>
      </c>
      <c r="D27" s="1150">
        <v>2.02</v>
      </c>
      <c r="E27" s="1181">
        <v>67.599999999999994</v>
      </c>
    </row>
    <row r="28" spans="1:5" ht="14.1" customHeight="1">
      <c r="A28" s="1380" t="s">
        <v>720</v>
      </c>
      <c r="B28" s="150"/>
      <c r="C28" s="1147"/>
      <c r="D28" s="1150"/>
      <c r="E28" s="1181"/>
    </row>
    <row r="29" spans="1:5" ht="14.1" customHeight="1">
      <c r="A29" s="419" t="s">
        <v>721</v>
      </c>
      <c r="B29" s="150">
        <v>3.75</v>
      </c>
      <c r="C29" s="150">
        <v>3.83</v>
      </c>
      <c r="D29" s="1150">
        <v>3.87</v>
      </c>
      <c r="E29" s="1181">
        <v>103.2</v>
      </c>
    </row>
    <row r="30" spans="1:5" ht="14.1" customHeight="1">
      <c r="A30" s="1380" t="s">
        <v>722</v>
      </c>
      <c r="B30" s="150"/>
      <c r="C30" s="1147"/>
      <c r="D30" s="1150"/>
      <c r="E30" s="1181"/>
    </row>
    <row r="31" spans="1:5" ht="14.1" customHeight="1">
      <c r="A31" s="890" t="s">
        <v>723</v>
      </c>
      <c r="B31" s="150">
        <v>7.46</v>
      </c>
      <c r="C31" s="150">
        <v>7.51</v>
      </c>
      <c r="D31" s="1150">
        <v>7.58</v>
      </c>
      <c r="E31" s="1181">
        <v>101.6</v>
      </c>
    </row>
    <row r="32" spans="1:5" ht="14.1" customHeight="1">
      <c r="A32" s="1380" t="s">
        <v>724</v>
      </c>
      <c r="B32" s="150"/>
      <c r="C32" s="1147"/>
      <c r="D32" s="1150"/>
      <c r="E32" s="1181"/>
    </row>
    <row r="33" spans="1:6" ht="14.1" customHeight="1">
      <c r="A33" s="419" t="s">
        <v>725</v>
      </c>
      <c r="B33" s="150">
        <v>4.92</v>
      </c>
      <c r="C33" s="150">
        <v>5.12</v>
      </c>
      <c r="D33" s="1150">
        <v>5.47</v>
      </c>
      <c r="E33" s="1181">
        <v>111.2</v>
      </c>
    </row>
    <row r="34" spans="1:6" ht="14.1" customHeight="1">
      <c r="A34" s="1380" t="s">
        <v>726</v>
      </c>
      <c r="B34" s="150"/>
      <c r="C34" s="1147"/>
      <c r="D34" s="1150"/>
      <c r="E34" s="1181"/>
    </row>
    <row r="35" spans="1:6" ht="14.1" customHeight="1">
      <c r="A35" s="419" t="s">
        <v>727</v>
      </c>
      <c r="B35" s="150">
        <v>3.67</v>
      </c>
      <c r="C35" s="150">
        <v>3.7</v>
      </c>
      <c r="D35" s="1150">
        <v>3.97</v>
      </c>
      <c r="E35" s="1181">
        <v>108.2</v>
      </c>
    </row>
    <row r="36" spans="1:6" ht="14.1" customHeight="1">
      <c r="A36" s="1380" t="s">
        <v>728</v>
      </c>
      <c r="B36" s="150"/>
      <c r="C36" s="1147"/>
      <c r="D36" s="1150"/>
      <c r="E36" s="1181"/>
    </row>
    <row r="37" spans="1:6" ht="14.1" customHeight="1">
      <c r="A37" s="419" t="s">
        <v>729</v>
      </c>
      <c r="B37" s="150">
        <v>2.69</v>
      </c>
      <c r="C37" s="150">
        <v>2.62</v>
      </c>
      <c r="D37" s="1150">
        <v>2.87</v>
      </c>
      <c r="E37" s="1181">
        <v>106.7</v>
      </c>
    </row>
    <row r="38" spans="1:6" ht="14.1" customHeight="1">
      <c r="A38" s="1380" t="s">
        <v>730</v>
      </c>
      <c r="B38" s="150"/>
      <c r="C38" s="1147"/>
      <c r="D38" s="1150"/>
      <c r="E38" s="1181"/>
    </row>
    <row r="39" spans="1:6" ht="14.1" customHeight="1">
      <c r="A39" s="475" t="s">
        <v>731</v>
      </c>
      <c r="B39" s="150">
        <v>13.87</v>
      </c>
      <c r="C39" s="150">
        <v>13.89</v>
      </c>
      <c r="D39" s="1150">
        <v>14.12</v>
      </c>
      <c r="E39" s="1181">
        <v>101.8</v>
      </c>
    </row>
    <row r="40" spans="1:6" ht="14.1" customHeight="1">
      <c r="A40" s="1390" t="s">
        <v>732</v>
      </c>
      <c r="B40" s="374"/>
      <c r="C40" s="1149"/>
      <c r="D40" s="1241"/>
      <c r="E40" s="823"/>
      <c r="F40" s="1175"/>
    </row>
    <row r="41" spans="1:6" ht="14.1" customHeight="1">
      <c r="A41" s="1174" t="s">
        <v>733</v>
      </c>
      <c r="B41" s="1071" t="s">
        <v>16</v>
      </c>
      <c r="C41" s="1071" t="s">
        <v>16</v>
      </c>
      <c r="D41" s="1241" t="s">
        <v>2125</v>
      </c>
      <c r="E41" s="823" t="s">
        <v>15</v>
      </c>
      <c r="F41" s="1175"/>
    </row>
    <row r="42" spans="1:6" ht="14.1" customHeight="1">
      <c r="A42" s="1390" t="s">
        <v>734</v>
      </c>
      <c r="B42" s="374"/>
      <c r="C42" s="1149"/>
      <c r="D42" s="374"/>
      <c r="E42" s="823"/>
      <c r="F42" s="1175"/>
    </row>
    <row r="43" spans="1:6" ht="14.1" customHeight="1">
      <c r="A43" s="1174" t="s">
        <v>59</v>
      </c>
      <c r="B43" s="374">
        <v>104.31</v>
      </c>
      <c r="C43" s="374">
        <v>105.53</v>
      </c>
      <c r="D43" s="374">
        <v>107.84</v>
      </c>
      <c r="E43" s="823">
        <v>103.4</v>
      </c>
      <c r="F43" s="1175"/>
    </row>
    <row r="44" spans="1:6" ht="14.1" customHeight="1">
      <c r="A44" s="1390" t="s">
        <v>60</v>
      </c>
      <c r="B44" s="374"/>
      <c r="C44" s="1149"/>
      <c r="D44" s="1241"/>
      <c r="E44" s="823"/>
      <c r="F44" s="1175"/>
    </row>
    <row r="45" spans="1:6" ht="14.1" customHeight="1">
      <c r="A45" s="1174" t="s">
        <v>700</v>
      </c>
      <c r="B45" s="1071" t="s">
        <v>16</v>
      </c>
      <c r="C45" s="1071" t="s">
        <v>16</v>
      </c>
      <c r="D45" s="1241" t="s">
        <v>1790</v>
      </c>
      <c r="E45" s="823" t="s">
        <v>15</v>
      </c>
      <c r="F45" s="1175"/>
    </row>
    <row r="46" spans="1:6" ht="14.1" customHeight="1">
      <c r="A46" s="1390" t="s">
        <v>802</v>
      </c>
      <c r="B46" s="374"/>
      <c r="C46" s="1149"/>
      <c r="D46" s="1241"/>
      <c r="E46" s="823"/>
      <c r="F46" s="1175"/>
    </row>
    <row r="47" spans="1:6" ht="14.1" customHeight="1">
      <c r="A47" s="1174" t="s">
        <v>427</v>
      </c>
      <c r="B47" s="374">
        <v>6.93</v>
      </c>
      <c r="C47" s="374">
        <v>6.93</v>
      </c>
      <c r="D47" s="1241">
        <v>7.01</v>
      </c>
      <c r="E47" s="823">
        <v>101.2</v>
      </c>
      <c r="F47" s="1175"/>
    </row>
    <row r="48" spans="1:6" ht="14.1" customHeight="1">
      <c r="A48" s="1390" t="s">
        <v>347</v>
      </c>
      <c r="B48" s="374"/>
      <c r="C48" s="1149"/>
      <c r="D48" s="1241"/>
      <c r="E48" s="823"/>
      <c r="F48" s="1175"/>
    </row>
    <row r="49" spans="1:7" ht="14.1" customHeight="1">
      <c r="A49" s="1280" t="s">
        <v>698</v>
      </c>
      <c r="B49" s="1071" t="s">
        <v>16</v>
      </c>
      <c r="C49" s="1071" t="s">
        <v>16</v>
      </c>
      <c r="D49" s="1241" t="s">
        <v>1791</v>
      </c>
      <c r="E49" s="823" t="s">
        <v>15</v>
      </c>
      <c r="F49" s="1175"/>
    </row>
    <row r="50" spans="1:7" ht="14.1" customHeight="1">
      <c r="A50" s="1390" t="s">
        <v>699</v>
      </c>
      <c r="B50" s="374"/>
      <c r="C50" s="1149"/>
      <c r="D50" s="1241"/>
      <c r="E50" s="823"/>
      <c r="F50" s="1175"/>
    </row>
    <row r="51" spans="1:7" ht="14.1" customHeight="1">
      <c r="A51" s="1301" t="s">
        <v>790</v>
      </c>
      <c r="B51" s="374"/>
      <c r="C51" s="1149"/>
      <c r="D51" s="1241"/>
      <c r="E51" s="823"/>
      <c r="F51" s="1175"/>
    </row>
    <row r="52" spans="1:7" ht="14.1" customHeight="1">
      <c r="A52" s="419" t="s">
        <v>305</v>
      </c>
      <c r="B52" s="374">
        <v>39.020000000000003</v>
      </c>
      <c r="C52" s="1149">
        <v>38.86</v>
      </c>
      <c r="D52" s="1241">
        <v>39.020000000000003</v>
      </c>
      <c r="E52" s="823">
        <v>100</v>
      </c>
    </row>
    <row r="53" spans="1:7" ht="14.1" customHeight="1">
      <c r="A53" s="1380" t="s">
        <v>735</v>
      </c>
      <c r="B53" s="150"/>
      <c r="C53" s="1147"/>
      <c r="D53" s="1150"/>
      <c r="E53" s="1181"/>
    </row>
    <row r="54" spans="1:7" ht="14.1" customHeight="1">
      <c r="A54" s="891" t="s">
        <v>736</v>
      </c>
      <c r="B54" s="150"/>
      <c r="C54" s="1147"/>
      <c r="D54" s="1150"/>
      <c r="E54" s="1181"/>
    </row>
    <row r="55" spans="1:7" ht="14.1" customHeight="1">
      <c r="A55" s="1380" t="s">
        <v>737</v>
      </c>
      <c r="B55" s="150"/>
      <c r="C55" s="1147"/>
      <c r="D55" s="1150"/>
      <c r="E55" s="1181"/>
    </row>
    <row r="56" spans="1:7" ht="14.1" customHeight="1">
      <c r="A56" s="884" t="s">
        <v>61</v>
      </c>
      <c r="B56" s="150">
        <v>223.99</v>
      </c>
      <c r="C56" s="150">
        <v>221.37</v>
      </c>
      <c r="D56" s="1150">
        <v>226.07</v>
      </c>
      <c r="E56" s="1181">
        <v>100.9</v>
      </c>
    </row>
    <row r="57" spans="1:7" ht="14.1" customHeight="1">
      <c r="A57" s="1385" t="s">
        <v>62</v>
      </c>
      <c r="B57" s="150"/>
      <c r="C57" s="1151"/>
      <c r="D57" s="1150"/>
      <c r="E57" s="1181"/>
    </row>
    <row r="58" spans="1:7" ht="14.1" customHeight="1">
      <c r="A58" s="884" t="s">
        <v>20</v>
      </c>
      <c r="B58" s="150">
        <v>195.24</v>
      </c>
      <c r="C58" s="150">
        <v>197.91</v>
      </c>
      <c r="D58" s="1150">
        <v>206.68</v>
      </c>
      <c r="E58" s="1181">
        <v>105.9</v>
      </c>
    </row>
    <row r="59" spans="1:7" ht="14.1" customHeight="1">
      <c r="A59" s="1385" t="s">
        <v>21</v>
      </c>
      <c r="B59" s="150"/>
      <c r="C59" s="1151"/>
      <c r="D59" s="1150"/>
      <c r="E59" s="1181"/>
    </row>
    <row r="60" spans="1:7" s="652" customFormat="1" ht="24.9" customHeight="1">
      <c r="A60" s="2158" t="s">
        <v>701</v>
      </c>
      <c r="B60" s="2158"/>
      <c r="C60" s="2158"/>
      <c r="D60" s="2158"/>
      <c r="E60" s="2158"/>
    </row>
    <row r="61" spans="1:7" ht="24.9" customHeight="1">
      <c r="A61" s="1846" t="s">
        <v>702</v>
      </c>
      <c r="B61" s="2184"/>
      <c r="C61" s="2184"/>
      <c r="D61" s="2184"/>
      <c r="E61" s="2184"/>
      <c r="F61" s="1176"/>
      <c r="G61" s="1176"/>
    </row>
  </sheetData>
  <mergeCells count="9">
    <mergeCell ref="A61:E61"/>
    <mergeCell ref="C1:D1"/>
    <mergeCell ref="C2:D2"/>
    <mergeCell ref="A60:E60"/>
    <mergeCell ref="D5:E7"/>
    <mergeCell ref="D8:E8"/>
    <mergeCell ref="D9:E9"/>
    <mergeCell ref="B10:D10"/>
    <mergeCell ref="B5:C7"/>
  </mergeCells>
  <phoneticPr fontId="0" type="noConversion"/>
  <hyperlinks>
    <hyperlink ref="B2" location="'Spis tablic     List of tables'!A41" display="Return to list of tables"/>
    <hyperlink ref="C1" location="'Spis tablic     List of tables'!A1" display="Powrót do spisu tablic"/>
    <hyperlink ref="C1:D1" location="'Spis tablic     List of tables'!A38" display="Powrót do spisu tablic"/>
    <hyperlink ref="C2" location="'Spis tablic     List of tables'!A1" display="Powrót do spisu tablic"/>
    <hyperlink ref="C2:D2" location="'Spis tablic     List of tables'!A38" display="Return to list of tables"/>
  </hyperlinks>
  <pageMargins left="0.39370078740157483" right="0.39370078740157483" top="0.19685039370078741" bottom="0.19685039370078741" header="0.31496062992125984" footer="0.31496062992125984"/>
  <pageSetup paperSize="9" scale="95"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4"/>
  <sheetViews>
    <sheetView showGridLines="0" zoomScaleNormal="100" workbookViewId="0">
      <selection activeCell="A3" sqref="A3"/>
    </sheetView>
  </sheetViews>
  <sheetFormatPr defaultColWidth="9" defaultRowHeight="13.8"/>
  <cols>
    <col min="1" max="1" width="43.5" style="13" customWidth="1"/>
    <col min="2" max="3" width="10.59765625" style="657" customWidth="1"/>
    <col min="4" max="4" width="10.59765625" style="1230" customWidth="1"/>
    <col min="5" max="5" width="10.59765625" style="13" customWidth="1"/>
    <col min="6" max="16384" width="9" style="13"/>
  </cols>
  <sheetData>
    <row r="1" spans="1:5" ht="12.9" customHeight="1">
      <c r="B1" s="1877" t="s">
        <v>31</v>
      </c>
      <c r="C1" s="1877"/>
    </row>
    <row r="2" spans="1:5" ht="12.9" customHeight="1">
      <c r="B2" s="1802" t="s">
        <v>283</v>
      </c>
      <c r="C2" s="1802"/>
    </row>
    <row r="3" spans="1:5" s="652" customFormat="1" ht="14.1" customHeight="1">
      <c r="A3" s="651" t="s">
        <v>2126</v>
      </c>
      <c r="B3" s="654"/>
      <c r="C3" s="654"/>
      <c r="D3" s="1231"/>
      <c r="E3" s="651"/>
    </row>
    <row r="4" spans="1:5" s="1388" customFormat="1" ht="14.1" customHeight="1">
      <c r="A4" s="2189" t="s">
        <v>224</v>
      </c>
      <c r="B4" s="2189"/>
      <c r="C4" s="2189"/>
      <c r="D4" s="2100"/>
      <c r="E4" s="1391"/>
    </row>
    <row r="5" spans="1:5" ht="14.1" customHeight="1">
      <c r="A5" s="887"/>
      <c r="B5" s="2076">
        <v>2017</v>
      </c>
      <c r="C5" s="2186"/>
      <c r="D5" s="2076">
        <v>2018</v>
      </c>
      <c r="E5" s="2186"/>
    </row>
    <row r="6" spans="1:5" ht="14.1" customHeight="1">
      <c r="A6" s="881" t="s">
        <v>18</v>
      </c>
      <c r="B6" s="1926"/>
      <c r="C6" s="2187"/>
      <c r="D6" s="1926"/>
      <c r="E6" s="2187"/>
    </row>
    <row r="7" spans="1:5" ht="14.1" customHeight="1">
      <c r="A7" s="1376" t="s">
        <v>19</v>
      </c>
      <c r="B7" s="2077"/>
      <c r="C7" s="2188"/>
      <c r="D7" s="2077"/>
      <c r="E7" s="2188"/>
    </row>
    <row r="8" spans="1:5" ht="14.1" customHeight="1">
      <c r="A8" s="881" t="s">
        <v>574</v>
      </c>
      <c r="B8" s="720" t="s">
        <v>1758</v>
      </c>
      <c r="C8" s="1188" t="s">
        <v>184</v>
      </c>
      <c r="D8" s="1808" t="s">
        <v>1758</v>
      </c>
      <c r="E8" s="1808"/>
    </row>
    <row r="9" spans="1:5" ht="14.1" customHeight="1">
      <c r="A9" s="1377" t="s">
        <v>2124</v>
      </c>
      <c r="B9" s="1389" t="s">
        <v>1759</v>
      </c>
      <c r="C9" s="1392" t="s">
        <v>185</v>
      </c>
      <c r="D9" s="2185" t="s">
        <v>1759</v>
      </c>
      <c r="E9" s="2185"/>
    </row>
    <row r="10" spans="1:5" ht="14.1" customHeight="1">
      <c r="A10" s="882"/>
      <c r="B10" s="2171" t="s">
        <v>803</v>
      </c>
      <c r="C10" s="2172"/>
      <c r="D10" s="2173"/>
      <c r="E10" s="1286" t="s">
        <v>43</v>
      </c>
    </row>
    <row r="11" spans="1:5" ht="13.5" customHeight="1">
      <c r="A11" s="419" t="s">
        <v>738</v>
      </c>
      <c r="B11" s="889">
        <v>44.15</v>
      </c>
      <c r="C11" s="889">
        <v>43</v>
      </c>
      <c r="D11" s="1520">
        <v>42.77</v>
      </c>
      <c r="E11" s="166">
        <v>96.9</v>
      </c>
    </row>
    <row r="12" spans="1:5" ht="13.35" customHeight="1">
      <c r="A12" s="1380" t="s">
        <v>63</v>
      </c>
      <c r="B12" s="150"/>
      <c r="C12" s="1147"/>
      <c r="D12" s="1521"/>
      <c r="E12" s="166"/>
    </row>
    <row r="13" spans="1:5" ht="13.5" customHeight="1">
      <c r="A13" s="419" t="s">
        <v>64</v>
      </c>
      <c r="B13" s="150">
        <v>154.58000000000001</v>
      </c>
      <c r="C13" s="150">
        <v>153.96</v>
      </c>
      <c r="D13" s="1521">
        <v>157.08000000000001</v>
      </c>
      <c r="E13" s="166">
        <v>101.6</v>
      </c>
    </row>
    <row r="14" spans="1:5" s="420" customFormat="1" ht="13.35" customHeight="1">
      <c r="A14" s="1380" t="s">
        <v>65</v>
      </c>
      <c r="B14" s="893"/>
      <c r="C14" s="1147"/>
      <c r="D14" s="1522"/>
      <c r="E14" s="166"/>
    </row>
    <row r="15" spans="1:5" ht="13.5" customHeight="1">
      <c r="A15" s="892" t="s">
        <v>739</v>
      </c>
      <c r="B15" s="150">
        <v>4.2300000000000004</v>
      </c>
      <c r="C15" s="150">
        <v>4.24</v>
      </c>
      <c r="D15" s="1521">
        <v>4.3499999999999996</v>
      </c>
      <c r="E15" s="166">
        <v>102.8</v>
      </c>
    </row>
    <row r="16" spans="1:5" s="420" customFormat="1" ht="13.5" customHeight="1">
      <c r="A16" s="1380" t="s">
        <v>804</v>
      </c>
      <c r="B16" s="893"/>
      <c r="C16" s="1147"/>
      <c r="D16" s="1522"/>
      <c r="E16" s="166"/>
    </row>
    <row r="17" spans="1:5" s="133" customFormat="1" ht="24.9" customHeight="1">
      <c r="A17" s="419" t="s">
        <v>428</v>
      </c>
      <c r="B17" s="150">
        <v>9.0500000000000007</v>
      </c>
      <c r="C17" s="1147">
        <v>9.0500000000000007</v>
      </c>
      <c r="D17" s="1521">
        <v>9.68</v>
      </c>
      <c r="E17" s="166">
        <v>107</v>
      </c>
    </row>
    <row r="18" spans="1:5" s="420" customFormat="1" ht="15" customHeight="1">
      <c r="A18" s="1384" t="s">
        <v>408</v>
      </c>
      <c r="B18" s="893"/>
      <c r="C18" s="1147"/>
      <c r="D18" s="1522"/>
      <c r="E18" s="166"/>
    </row>
    <row r="19" spans="1:5" ht="24.9" customHeight="1">
      <c r="A19" s="419" t="s">
        <v>429</v>
      </c>
      <c r="B19" s="150">
        <v>15.26</v>
      </c>
      <c r="C19" s="150">
        <v>15.26</v>
      </c>
      <c r="D19" s="1521">
        <v>16.41</v>
      </c>
      <c r="E19" s="166">
        <v>107.5</v>
      </c>
    </row>
    <row r="20" spans="1:5" s="420" customFormat="1" ht="24.9" customHeight="1">
      <c r="A20" s="1384" t="s">
        <v>403</v>
      </c>
      <c r="B20" s="893"/>
      <c r="C20" s="1147"/>
      <c r="D20" s="1522"/>
      <c r="E20" s="166"/>
    </row>
    <row r="21" spans="1:5" ht="13.5" customHeight="1">
      <c r="A21" s="419" t="s">
        <v>740</v>
      </c>
      <c r="B21" s="150">
        <v>871.11</v>
      </c>
      <c r="C21" s="150">
        <v>922.98</v>
      </c>
      <c r="D21" s="1521">
        <v>897.63</v>
      </c>
      <c r="E21" s="166">
        <v>103</v>
      </c>
    </row>
    <row r="22" spans="1:5" s="420" customFormat="1" ht="13.35" customHeight="1">
      <c r="A22" s="1380" t="s">
        <v>741</v>
      </c>
      <c r="B22" s="893"/>
      <c r="C22" s="150"/>
      <c r="D22" s="1522"/>
      <c r="E22" s="166"/>
    </row>
    <row r="23" spans="1:5" ht="13.5" customHeight="1">
      <c r="A23" s="419" t="s">
        <v>742</v>
      </c>
      <c r="B23" s="150">
        <v>23.9</v>
      </c>
      <c r="C23" s="150">
        <v>23.9</v>
      </c>
      <c r="D23" s="1521">
        <v>25.29</v>
      </c>
      <c r="E23" s="166">
        <v>105.8</v>
      </c>
    </row>
    <row r="24" spans="1:5" s="420" customFormat="1" ht="13.35" customHeight="1">
      <c r="A24" s="1380" t="s">
        <v>805</v>
      </c>
      <c r="B24" s="893"/>
      <c r="C24" s="1147"/>
      <c r="D24" s="1522"/>
      <c r="E24" s="166"/>
    </row>
    <row r="25" spans="1:5" ht="13.5" customHeight="1">
      <c r="A25" s="419" t="s">
        <v>743</v>
      </c>
      <c r="B25" s="150">
        <v>3.59</v>
      </c>
      <c r="C25" s="1152">
        <v>3.58</v>
      </c>
      <c r="D25" s="1521">
        <v>3.62</v>
      </c>
      <c r="E25" s="166">
        <v>100.8</v>
      </c>
    </row>
    <row r="26" spans="1:5" s="420" customFormat="1" ht="13.35" customHeight="1">
      <c r="A26" s="1380" t="s">
        <v>806</v>
      </c>
      <c r="B26" s="893"/>
      <c r="C26" s="1153"/>
      <c r="D26" s="1522"/>
      <c r="E26" s="166"/>
    </row>
    <row r="27" spans="1:5" s="1236" customFormat="1" ht="13.5" customHeight="1">
      <c r="A27" s="1234" t="s">
        <v>744</v>
      </c>
      <c r="B27" s="1235" t="s">
        <v>16</v>
      </c>
      <c r="C27" s="1235" t="s">
        <v>16</v>
      </c>
      <c r="D27" s="1523" t="s">
        <v>867</v>
      </c>
      <c r="E27" s="166" t="s">
        <v>15</v>
      </c>
    </row>
    <row r="28" spans="1:5" s="1239" customFormat="1" ht="13.35" customHeight="1">
      <c r="A28" s="1380" t="s">
        <v>807</v>
      </c>
      <c r="B28" s="1237"/>
      <c r="C28" s="1238"/>
      <c r="D28" s="1524"/>
      <c r="E28" s="166"/>
    </row>
    <row r="29" spans="1:5" ht="13.5" customHeight="1">
      <c r="A29" s="891" t="s">
        <v>306</v>
      </c>
      <c r="B29" s="150">
        <v>18.489999999999998</v>
      </c>
      <c r="C29" s="150">
        <v>18.53</v>
      </c>
      <c r="D29" s="1521">
        <v>19.54</v>
      </c>
      <c r="E29" s="166">
        <v>105.7</v>
      </c>
    </row>
    <row r="30" spans="1:5" s="420" customFormat="1" ht="13.35" customHeight="1">
      <c r="A30" s="1380" t="s">
        <v>351</v>
      </c>
      <c r="B30" s="893"/>
      <c r="C30" s="1147"/>
      <c r="D30" s="1522"/>
      <c r="E30" s="166"/>
    </row>
    <row r="31" spans="1:5" ht="13.5" customHeight="1">
      <c r="A31" s="419" t="s">
        <v>745</v>
      </c>
      <c r="B31" s="150">
        <v>294.51</v>
      </c>
      <c r="C31" s="150">
        <v>311.52</v>
      </c>
      <c r="D31" s="1521">
        <v>299.45999999999998</v>
      </c>
      <c r="E31" s="166">
        <v>101.7</v>
      </c>
    </row>
    <row r="32" spans="1:5" s="420" customFormat="1" ht="13.35" customHeight="1">
      <c r="A32" s="1380" t="s">
        <v>746</v>
      </c>
      <c r="B32" s="893"/>
      <c r="C32" s="1147"/>
      <c r="D32" s="1522"/>
      <c r="E32" s="166"/>
    </row>
    <row r="33" spans="1:5" ht="13.5" customHeight="1">
      <c r="A33" s="419" t="s">
        <v>222</v>
      </c>
      <c r="B33" s="150">
        <v>137</v>
      </c>
      <c r="C33" s="150">
        <v>137.69</v>
      </c>
      <c r="D33" s="1521">
        <v>135.13999999999999</v>
      </c>
      <c r="E33" s="166">
        <v>98.6</v>
      </c>
    </row>
    <row r="34" spans="1:5" s="420" customFormat="1" ht="13.35" customHeight="1">
      <c r="A34" s="1380" t="s">
        <v>223</v>
      </c>
      <c r="B34" s="893"/>
      <c r="C34" s="1147"/>
      <c r="D34" s="1522"/>
      <c r="E34" s="166"/>
    </row>
    <row r="35" spans="1:5" ht="13.5" customHeight="1">
      <c r="A35" s="419" t="s">
        <v>747</v>
      </c>
      <c r="B35" s="150">
        <v>14.3</v>
      </c>
      <c r="C35" s="150">
        <v>14.59</v>
      </c>
      <c r="D35" s="1521">
        <v>12.98</v>
      </c>
      <c r="E35" s="166">
        <v>90.8</v>
      </c>
    </row>
    <row r="36" spans="1:5" s="420" customFormat="1" ht="13.35" customHeight="1">
      <c r="A36" s="1380" t="s">
        <v>748</v>
      </c>
      <c r="B36" s="893"/>
      <c r="C36" s="1147"/>
      <c r="D36" s="1522"/>
      <c r="E36" s="166"/>
    </row>
    <row r="37" spans="1:5" ht="13.5" customHeight="1">
      <c r="A37" s="419" t="s">
        <v>749</v>
      </c>
      <c r="B37" s="150">
        <v>5.36</v>
      </c>
      <c r="C37" s="150">
        <v>5.35</v>
      </c>
      <c r="D37" s="397">
        <v>5.4</v>
      </c>
      <c r="E37" s="166">
        <v>100.7</v>
      </c>
    </row>
    <row r="38" spans="1:5" s="420" customFormat="1" ht="13.35" customHeight="1">
      <c r="A38" s="1380" t="s">
        <v>750</v>
      </c>
      <c r="B38" s="893"/>
      <c r="C38" s="1147"/>
      <c r="D38" s="1525"/>
      <c r="E38" s="166"/>
    </row>
    <row r="39" spans="1:5" ht="13.5" customHeight="1">
      <c r="A39" s="419" t="s">
        <v>213</v>
      </c>
      <c r="B39" s="150">
        <v>92.31</v>
      </c>
      <c r="C39" s="150">
        <v>94.62</v>
      </c>
      <c r="D39" s="397">
        <v>100.77</v>
      </c>
      <c r="E39" s="166">
        <v>109.2</v>
      </c>
    </row>
    <row r="40" spans="1:5" s="420" customFormat="1" ht="13.35" customHeight="1">
      <c r="A40" s="1393" t="s">
        <v>307</v>
      </c>
      <c r="B40" s="893"/>
      <c r="C40" s="1147"/>
      <c r="D40" s="1525"/>
      <c r="E40" s="166"/>
    </row>
    <row r="41" spans="1:5" ht="13.5" customHeight="1">
      <c r="A41" s="419" t="s">
        <v>751</v>
      </c>
      <c r="B41" s="150">
        <v>4.5999999999999996</v>
      </c>
      <c r="C41" s="150">
        <v>4.6900000000000004</v>
      </c>
      <c r="D41" s="397">
        <v>5.13</v>
      </c>
      <c r="E41" s="166">
        <v>111.5</v>
      </c>
    </row>
    <row r="42" spans="1:5" s="420" customFormat="1" ht="13.35" customHeight="1">
      <c r="A42" s="1380" t="s">
        <v>752</v>
      </c>
      <c r="B42" s="893"/>
      <c r="C42" s="1147"/>
      <c r="D42" s="1525"/>
      <c r="E42" s="166"/>
    </row>
    <row r="43" spans="1:5" ht="13.5" customHeight="1">
      <c r="A43" s="419" t="s">
        <v>753</v>
      </c>
      <c r="B43" s="150">
        <v>4.3499999999999996</v>
      </c>
      <c r="C43" s="150">
        <v>4.57</v>
      </c>
      <c r="D43" s="397">
        <v>5.05</v>
      </c>
      <c r="E43" s="166">
        <v>116.1</v>
      </c>
    </row>
    <row r="44" spans="1:5" s="420" customFormat="1" ht="13.35" customHeight="1">
      <c r="A44" s="1380" t="s">
        <v>754</v>
      </c>
      <c r="B44" s="893"/>
      <c r="C44" s="1147"/>
      <c r="D44" s="1525"/>
      <c r="E44" s="166"/>
    </row>
    <row r="45" spans="1:5" ht="13.5" customHeight="1">
      <c r="A45" s="419" t="s">
        <v>66</v>
      </c>
      <c r="B45" s="150">
        <v>2.79</v>
      </c>
      <c r="C45" s="150">
        <v>2.79</v>
      </c>
      <c r="D45" s="397">
        <v>2.79</v>
      </c>
      <c r="E45" s="166">
        <v>100</v>
      </c>
    </row>
    <row r="46" spans="1:5" s="420" customFormat="1" ht="13.35" customHeight="1">
      <c r="A46" s="1380" t="s">
        <v>67</v>
      </c>
      <c r="B46" s="893"/>
      <c r="C46" s="1147"/>
      <c r="D46" s="1525"/>
      <c r="E46" s="166"/>
    </row>
    <row r="47" spans="1:5" ht="13.5" customHeight="1">
      <c r="A47" s="891" t="s">
        <v>755</v>
      </c>
      <c r="B47" s="150">
        <v>17.649999999999999</v>
      </c>
      <c r="C47" s="150">
        <v>17.420000000000002</v>
      </c>
      <c r="D47" s="397">
        <v>17.440000000000001</v>
      </c>
      <c r="E47" s="166">
        <v>98.8</v>
      </c>
    </row>
    <row r="48" spans="1:5" s="420" customFormat="1" ht="13.35" customHeight="1">
      <c r="A48" s="1380" t="s">
        <v>756</v>
      </c>
      <c r="B48" s="893"/>
      <c r="C48" s="1147"/>
      <c r="D48" s="1525"/>
      <c r="E48" s="166"/>
    </row>
    <row r="49" spans="1:5" ht="13.5" customHeight="1">
      <c r="A49" s="419" t="s">
        <v>294</v>
      </c>
      <c r="B49" s="150">
        <v>18.71</v>
      </c>
      <c r="C49" s="150">
        <v>18.739999999999998</v>
      </c>
      <c r="D49" s="397">
        <v>19.04</v>
      </c>
      <c r="E49" s="588">
        <v>101.8</v>
      </c>
    </row>
    <row r="50" spans="1:5" s="420" customFormat="1" ht="13.35" customHeight="1">
      <c r="A50" s="1380" t="s">
        <v>295</v>
      </c>
      <c r="B50" s="893"/>
      <c r="C50" s="1147"/>
      <c r="D50" s="1525"/>
      <c r="E50" s="166"/>
    </row>
    <row r="51" spans="1:5" ht="13.5" customHeight="1">
      <c r="A51" s="419" t="s">
        <v>459</v>
      </c>
      <c r="B51" s="150">
        <v>2.84</v>
      </c>
      <c r="C51" s="150">
        <v>2.84</v>
      </c>
      <c r="D51" s="397">
        <v>2.92</v>
      </c>
      <c r="E51" s="166">
        <v>102.8</v>
      </c>
    </row>
    <row r="52" spans="1:5" s="420" customFormat="1" ht="13.35" customHeight="1">
      <c r="A52" s="1380" t="s">
        <v>68</v>
      </c>
      <c r="B52" s="893"/>
      <c r="C52" s="1147"/>
      <c r="D52" s="1525"/>
      <c r="E52" s="166"/>
    </row>
    <row r="53" spans="1:5" ht="13.5" customHeight="1">
      <c r="A53" s="419" t="s">
        <v>69</v>
      </c>
      <c r="B53" s="150">
        <v>19.38</v>
      </c>
      <c r="C53" s="150">
        <v>19.62</v>
      </c>
      <c r="D53" s="397">
        <v>20.62</v>
      </c>
      <c r="E53" s="166">
        <v>106.4</v>
      </c>
    </row>
    <row r="54" spans="1:5" s="420" customFormat="1" ht="13.35" customHeight="1">
      <c r="A54" s="1380" t="s">
        <v>70</v>
      </c>
      <c r="B54" s="893"/>
      <c r="C54" s="1147"/>
      <c r="D54" s="1525"/>
      <c r="E54" s="166"/>
    </row>
    <row r="55" spans="1:5" ht="13.5" customHeight="1">
      <c r="A55" s="419" t="s">
        <v>757</v>
      </c>
      <c r="B55" s="1071" t="s">
        <v>16</v>
      </c>
      <c r="C55" s="1071" t="s">
        <v>16</v>
      </c>
      <c r="D55" s="672" t="s">
        <v>1792</v>
      </c>
      <c r="E55" s="166" t="s">
        <v>15</v>
      </c>
    </row>
    <row r="56" spans="1:5" s="420" customFormat="1" ht="13.35" customHeight="1">
      <c r="A56" s="1380" t="s">
        <v>808</v>
      </c>
      <c r="B56" s="893"/>
      <c r="C56" s="1147"/>
      <c r="D56" s="1525"/>
      <c r="E56" s="166"/>
    </row>
    <row r="57" spans="1:5" ht="13.5" customHeight="1">
      <c r="A57" s="891" t="s">
        <v>758</v>
      </c>
      <c r="B57" s="150">
        <v>9.36</v>
      </c>
      <c r="C57" s="150">
        <v>8.17</v>
      </c>
      <c r="D57" s="397">
        <v>9.01</v>
      </c>
      <c r="E57" s="166">
        <v>96.3</v>
      </c>
    </row>
    <row r="58" spans="1:5" s="420" customFormat="1" ht="13.35" customHeight="1">
      <c r="A58" s="1380" t="s">
        <v>759</v>
      </c>
      <c r="B58" s="150"/>
      <c r="C58" s="1147"/>
      <c r="D58" s="1525"/>
      <c r="E58" s="1526"/>
    </row>
    <row r="59" spans="1:5" s="545" customFormat="1" ht="24.9" customHeight="1">
      <c r="A59" s="2192" t="s">
        <v>760</v>
      </c>
      <c r="B59" s="2192"/>
      <c r="C59" s="2192"/>
      <c r="D59" s="2192"/>
      <c r="E59" s="2192"/>
    </row>
    <row r="60" spans="1:5" s="1394" customFormat="1" ht="24.9" customHeight="1">
      <c r="A60" s="2190" t="s">
        <v>761</v>
      </c>
      <c r="B60" s="2191"/>
      <c r="C60" s="2191"/>
      <c r="D60" s="2191"/>
      <c r="E60" s="2191"/>
    </row>
    <row r="61" spans="1:5">
      <c r="A61" s="1177"/>
      <c r="B61" s="1178"/>
      <c r="C61" s="1178"/>
      <c r="D61" s="1232"/>
      <c r="E61" s="1176"/>
    </row>
    <row r="62" spans="1:5">
      <c r="A62" s="1155"/>
      <c r="B62" s="894"/>
      <c r="C62" s="894"/>
      <c r="D62" s="1233"/>
      <c r="E62" s="652"/>
    </row>
    <row r="63" spans="1:5">
      <c r="A63" s="79"/>
    </row>
    <row r="64" spans="1:5">
      <c r="A64" s="79"/>
    </row>
  </sheetData>
  <mergeCells count="10">
    <mergeCell ref="B1:C1"/>
    <mergeCell ref="B2:C2"/>
    <mergeCell ref="B5:C7"/>
    <mergeCell ref="A4:D4"/>
    <mergeCell ref="A60:E60"/>
    <mergeCell ref="A59:E59"/>
    <mergeCell ref="D5:E7"/>
    <mergeCell ref="D8:E8"/>
    <mergeCell ref="D9:E9"/>
    <mergeCell ref="B10:D10"/>
  </mergeCells>
  <phoneticPr fontId="0" type="noConversion"/>
  <hyperlinks>
    <hyperlink ref="B1" location="'Spis tablic     List of tables'!A1" display="Powrót do spisu tablic"/>
    <hyperlink ref="B1:C1" location="'Spis tablic     List of tables'!A39" display="Powrót do spisu tablic"/>
    <hyperlink ref="B2" location="'Spis tablic     List of tables'!A1" display="Powrót do spisu tablic"/>
    <hyperlink ref="B2:C2" location="'Spis tablic     List of tables'!A39" display="Return to list of tables"/>
  </hyperlinks>
  <pageMargins left="0.39370078740157483" right="0.39370078740157483" top="0.19685039370078741" bottom="0.19685039370078741" header="0.31496062992125984" footer="0.31496062992125984"/>
  <pageSetup paperSize="9" scale="94"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showGridLines="0" zoomScaleNormal="100" workbookViewId="0">
      <selection sqref="A1:G1"/>
    </sheetView>
  </sheetViews>
  <sheetFormatPr defaultColWidth="9" defaultRowHeight="13.2"/>
  <cols>
    <col min="1" max="1" width="10.59765625" style="16" customWidth="1"/>
    <col min="2" max="2" width="13.59765625" style="16" customWidth="1"/>
    <col min="3" max="9" width="13.69921875" style="16" customWidth="1"/>
    <col min="10" max="16384" width="9" style="16"/>
  </cols>
  <sheetData>
    <row r="1" spans="1:11" s="21" customFormat="1" ht="14.25" customHeight="1">
      <c r="A1" s="1965" t="s">
        <v>498</v>
      </c>
      <c r="B1" s="1965"/>
      <c r="C1" s="1965"/>
      <c r="D1" s="1965"/>
      <c r="E1" s="1965"/>
      <c r="F1" s="1965"/>
      <c r="G1" s="1965"/>
      <c r="H1" s="97" t="s">
        <v>31</v>
      </c>
      <c r="I1" s="97"/>
      <c r="J1" s="97"/>
      <c r="K1" s="97"/>
    </row>
    <row r="2" spans="1:11" s="1550" customFormat="1" ht="14.25" customHeight="1">
      <c r="A2" s="2194" t="s">
        <v>1188</v>
      </c>
      <c r="B2" s="2194"/>
      <c r="C2" s="2194"/>
      <c r="D2" s="2194"/>
      <c r="E2" s="2194"/>
      <c r="F2" s="2194"/>
      <c r="G2" s="2194"/>
      <c r="H2" s="1545" t="s">
        <v>283</v>
      </c>
      <c r="I2" s="1545"/>
      <c r="J2" s="1545"/>
      <c r="K2" s="1545"/>
    </row>
    <row r="3" spans="1:11" s="27" customFormat="1" ht="38.25" customHeight="1">
      <c r="A3" s="1903" t="s">
        <v>1189</v>
      </c>
      <c r="B3" s="1904"/>
      <c r="C3" s="1914" t="s">
        <v>1190</v>
      </c>
      <c r="D3" s="2193"/>
      <c r="E3" s="1973" t="s">
        <v>1193</v>
      </c>
      <c r="F3" s="1914" t="s">
        <v>1194</v>
      </c>
      <c r="G3" s="1915"/>
      <c r="H3" s="1915"/>
      <c r="I3" s="1916" t="s">
        <v>1198</v>
      </c>
    </row>
    <row r="4" spans="1:11" s="27" customFormat="1" ht="64.5" customHeight="1">
      <c r="A4" s="1905"/>
      <c r="B4" s="1906"/>
      <c r="C4" s="38" t="s">
        <v>1191</v>
      </c>
      <c r="D4" s="38" t="s">
        <v>1192</v>
      </c>
      <c r="E4" s="1910"/>
      <c r="F4" s="38" t="s">
        <v>1195</v>
      </c>
      <c r="G4" s="38" t="s">
        <v>1196</v>
      </c>
      <c r="H4" s="37" t="s">
        <v>1197</v>
      </c>
      <c r="I4" s="1927"/>
    </row>
    <row r="5" spans="1:11" s="27" customFormat="1" ht="27.75" customHeight="1">
      <c r="A5" s="1907"/>
      <c r="B5" s="1908"/>
      <c r="C5" s="1914" t="s">
        <v>1199</v>
      </c>
      <c r="D5" s="1915"/>
      <c r="E5" s="2193"/>
      <c r="F5" s="1914" t="s">
        <v>1200</v>
      </c>
      <c r="G5" s="1915"/>
      <c r="H5" s="2193"/>
      <c r="I5" s="2132"/>
    </row>
    <row r="6" spans="1:11" s="144" customFormat="1" ht="14.1" customHeight="1">
      <c r="A6" s="356">
        <v>2016</v>
      </c>
      <c r="B6" s="141" t="s">
        <v>53</v>
      </c>
      <c r="C6" s="397">
        <v>58.3</v>
      </c>
      <c r="D6" s="150">
        <v>47.27</v>
      </c>
      <c r="E6" s="374">
        <v>56.33</v>
      </c>
      <c r="F6" s="150">
        <v>6.16</v>
      </c>
      <c r="G6" s="150">
        <v>4.51</v>
      </c>
      <c r="H6" s="150">
        <v>3.39</v>
      </c>
      <c r="I6" s="151">
        <v>103.04</v>
      </c>
    </row>
    <row r="7" spans="1:11" s="144" customFormat="1" ht="14.1" customHeight="1">
      <c r="A7" s="356">
        <v>2017</v>
      </c>
      <c r="B7" s="141" t="s">
        <v>53</v>
      </c>
      <c r="C7" s="672">
        <v>63.96</v>
      </c>
      <c r="D7" s="374">
        <v>49.47</v>
      </c>
      <c r="E7" s="374">
        <v>57.9</v>
      </c>
      <c r="F7" s="374">
        <v>6.51</v>
      </c>
      <c r="G7" s="374">
        <v>5.0599999999999996</v>
      </c>
      <c r="H7" s="374">
        <v>3.53</v>
      </c>
      <c r="I7" s="673">
        <v>123.59</v>
      </c>
    </row>
    <row r="8" spans="1:11" s="144" customFormat="1" ht="14.1" customHeight="1">
      <c r="A8" s="356"/>
      <c r="B8" s="108" t="s">
        <v>43</v>
      </c>
      <c r="C8" s="152">
        <v>109.7</v>
      </c>
      <c r="D8" s="152">
        <v>104.7</v>
      </c>
      <c r="E8" s="152">
        <v>102.8</v>
      </c>
      <c r="F8" s="152">
        <v>105.7</v>
      </c>
      <c r="G8" s="152">
        <v>112.2</v>
      </c>
      <c r="H8" s="152">
        <v>104</v>
      </c>
      <c r="I8" s="153">
        <v>119.9</v>
      </c>
    </row>
    <row r="9" spans="1:11" s="144" customFormat="1" ht="5.0999999999999996" customHeight="1">
      <c r="A9" s="356"/>
      <c r="B9" s="108"/>
      <c r="C9" s="189"/>
      <c r="D9" s="189"/>
      <c r="E9" s="189"/>
      <c r="F9" s="189"/>
      <c r="G9" s="189"/>
      <c r="H9" s="189"/>
      <c r="I9" s="205"/>
    </row>
    <row r="10" spans="1:11" s="139" customFormat="1" ht="14.1" customHeight="1">
      <c r="A10" s="356">
        <v>2017</v>
      </c>
      <c r="B10" s="145" t="s">
        <v>620</v>
      </c>
      <c r="C10" s="150">
        <v>63.491957535143122</v>
      </c>
      <c r="D10" s="150">
        <v>48.208270106221548</v>
      </c>
      <c r="E10" s="374">
        <v>61.038716951466753</v>
      </c>
      <c r="F10" s="150">
        <v>6.442770159837214</v>
      </c>
      <c r="G10" s="150">
        <v>5.1488357072924229</v>
      </c>
      <c r="H10" s="150">
        <v>3.5362887421206626</v>
      </c>
      <c r="I10" s="151">
        <v>120.95850449570538</v>
      </c>
    </row>
    <row r="11" spans="1:11" s="139" customFormat="1" ht="14.1" customHeight="1">
      <c r="A11" s="356"/>
      <c r="B11" s="145" t="s">
        <v>53</v>
      </c>
      <c r="C11" s="374">
        <v>63.96</v>
      </c>
      <c r="D11" s="374">
        <v>49.47</v>
      </c>
      <c r="E11" s="374">
        <v>57.9</v>
      </c>
      <c r="F11" s="374">
        <v>6.51</v>
      </c>
      <c r="G11" s="374">
        <v>5.0599999999999996</v>
      </c>
      <c r="H11" s="374">
        <v>3.53</v>
      </c>
      <c r="I11" s="673">
        <v>123.59</v>
      </c>
    </row>
    <row r="12" spans="1:11" s="139" customFormat="1" ht="14.1" customHeight="1">
      <c r="A12" s="356">
        <v>2018</v>
      </c>
      <c r="B12" s="145" t="s">
        <v>615</v>
      </c>
      <c r="C12" s="1241">
        <v>65.239999999999995</v>
      </c>
      <c r="D12" s="1241">
        <v>53.15</v>
      </c>
      <c r="E12" s="1241">
        <v>57.02</v>
      </c>
      <c r="F12" s="1241">
        <v>6.84</v>
      </c>
      <c r="G12" s="1241">
        <v>4.51</v>
      </c>
      <c r="H12" s="1241">
        <v>3.34</v>
      </c>
      <c r="I12" s="1708">
        <v>126.87</v>
      </c>
      <c r="J12" s="1709"/>
    </row>
    <row r="13" spans="1:11" s="139" customFormat="1" ht="14.1" customHeight="1">
      <c r="A13" s="356"/>
      <c r="B13" s="145" t="s">
        <v>613</v>
      </c>
      <c r="C13" s="1241" t="s">
        <v>1781</v>
      </c>
      <c r="D13" s="1241" t="s">
        <v>1782</v>
      </c>
      <c r="E13" s="1241" t="s">
        <v>1783</v>
      </c>
      <c r="F13" s="1241" t="s">
        <v>1784</v>
      </c>
      <c r="G13" s="1241" t="s">
        <v>1785</v>
      </c>
      <c r="H13" s="1241" t="s">
        <v>1786</v>
      </c>
      <c r="I13" s="1708" t="s">
        <v>1787</v>
      </c>
      <c r="J13" s="1709"/>
    </row>
    <row r="14" spans="1:11" s="139" customFormat="1" ht="14.1" customHeight="1">
      <c r="A14" s="356"/>
      <c r="B14" s="1616" t="s">
        <v>620</v>
      </c>
      <c r="C14" s="1623">
        <v>68.429118156421055</v>
      </c>
      <c r="D14" s="1623">
        <v>53.298723817450409</v>
      </c>
      <c r="E14" s="1623">
        <v>58.351997389149091</v>
      </c>
      <c r="F14" s="1623">
        <v>6.8053717199910411</v>
      </c>
      <c r="G14" s="1623">
        <v>4.6494214451815612</v>
      </c>
      <c r="H14" s="1623">
        <v>3.507665116015561</v>
      </c>
      <c r="I14" s="1710">
        <v>122.78779150820823</v>
      </c>
      <c r="J14" s="1709"/>
    </row>
    <row r="15" spans="1:11" s="139" customFormat="1" ht="14.1" customHeight="1">
      <c r="A15" s="356"/>
      <c r="B15" s="108" t="s">
        <v>43</v>
      </c>
      <c r="C15" s="152">
        <v>107.77604095533704</v>
      </c>
      <c r="D15" s="152">
        <v>110.55929553168495</v>
      </c>
      <c r="E15" s="152">
        <v>95.598335455750274</v>
      </c>
      <c r="F15" s="152">
        <v>105.6280381133911</v>
      </c>
      <c r="G15" s="152">
        <v>90.30044284762225</v>
      </c>
      <c r="H15" s="152">
        <v>99.190574407452473</v>
      </c>
      <c r="I15" s="153">
        <v>101.51232608251021</v>
      </c>
      <c r="J15" s="585"/>
    </row>
    <row r="16" spans="1:11" s="139" customFormat="1" ht="4.95" customHeight="1">
      <c r="A16" s="356"/>
      <c r="B16" s="145"/>
      <c r="C16" s="150"/>
      <c r="D16" s="150"/>
      <c r="E16" s="318"/>
      <c r="F16" s="150"/>
      <c r="G16" s="150"/>
      <c r="H16" s="150"/>
      <c r="I16" s="151"/>
    </row>
    <row r="17" spans="1:9" s="139" customFormat="1" ht="6" customHeight="1">
      <c r="A17" s="356"/>
      <c r="B17" s="145"/>
      <c r="C17" s="150"/>
      <c r="D17" s="150"/>
      <c r="E17" s="318"/>
      <c r="F17" s="150"/>
      <c r="G17" s="150"/>
      <c r="H17" s="150"/>
      <c r="I17" s="151"/>
    </row>
    <row r="18" spans="1:9" s="139" customFormat="1" ht="14.1" customHeight="1">
      <c r="A18" s="356">
        <v>2017</v>
      </c>
      <c r="B18" s="145" t="s">
        <v>75</v>
      </c>
      <c r="C18" s="150">
        <v>67.03</v>
      </c>
      <c r="D18" s="150">
        <v>42.25</v>
      </c>
      <c r="E18" s="318">
        <v>55.29</v>
      </c>
      <c r="F18" s="150">
        <v>6.3406000000000002</v>
      </c>
      <c r="G18" s="150">
        <v>5.6035000000000004</v>
      </c>
      <c r="H18" s="150">
        <v>3.7359</v>
      </c>
      <c r="I18" s="151">
        <v>121.699</v>
      </c>
    </row>
    <row r="19" spans="1:9" s="139" customFormat="1" ht="14.1" customHeight="1">
      <c r="A19" s="356"/>
      <c r="B19" s="145" t="s">
        <v>76</v>
      </c>
      <c r="C19" s="150">
        <v>62.69</v>
      </c>
      <c r="D19" s="150">
        <v>51.96</v>
      </c>
      <c r="E19" s="318">
        <v>52.81</v>
      </c>
      <c r="F19" s="150">
        <v>6.7050000000000001</v>
      </c>
      <c r="G19" s="150">
        <v>5.6195000000000004</v>
      </c>
      <c r="H19" s="150">
        <v>3.3418000000000001</v>
      </c>
      <c r="I19" s="151">
        <v>125.143</v>
      </c>
    </row>
    <row r="20" spans="1:9" s="139" customFormat="1" ht="14.1" customHeight="1">
      <c r="A20" s="356"/>
      <c r="B20" s="145" t="s">
        <v>77</v>
      </c>
      <c r="C20" s="150">
        <v>61.07</v>
      </c>
      <c r="D20" s="150" t="s">
        <v>612</v>
      </c>
      <c r="E20" s="374">
        <v>46.8</v>
      </c>
      <c r="F20" s="150">
        <v>6.6128999999999998</v>
      </c>
      <c r="G20" s="150">
        <v>5.5243000000000002</v>
      </c>
      <c r="H20" s="150">
        <v>3.4725000000000001</v>
      </c>
      <c r="I20" s="151">
        <v>127.554</v>
      </c>
    </row>
    <row r="21" spans="1:9" s="139" customFormat="1" ht="14.1" customHeight="1">
      <c r="A21" s="356"/>
      <c r="B21" s="145" t="s">
        <v>78</v>
      </c>
      <c r="C21" s="150">
        <v>65.89</v>
      </c>
      <c r="D21" s="150" t="s">
        <v>612</v>
      </c>
      <c r="E21" s="374">
        <v>47.8</v>
      </c>
      <c r="F21" s="150">
        <v>6.7735000000000003</v>
      </c>
      <c r="G21" s="150">
        <v>5.0608000000000004</v>
      </c>
      <c r="H21" s="150">
        <v>3.4802</v>
      </c>
      <c r="I21" s="151">
        <v>129.15199999999999</v>
      </c>
    </row>
    <row r="22" spans="1:9" s="139" customFormat="1" ht="14.1" customHeight="1">
      <c r="A22" s="356"/>
      <c r="B22" s="145" t="s">
        <v>79</v>
      </c>
      <c r="C22" s="150">
        <v>64.91</v>
      </c>
      <c r="D22" s="150" t="s">
        <v>612</v>
      </c>
      <c r="E22" s="374">
        <v>49.49</v>
      </c>
      <c r="F22" s="150">
        <v>6.7656000000000001</v>
      </c>
      <c r="G22" s="150">
        <v>4.8676000000000004</v>
      </c>
      <c r="H22" s="150">
        <v>3.5165999999999999</v>
      </c>
      <c r="I22" s="151">
        <v>134.273</v>
      </c>
    </row>
    <row r="23" spans="1:9" s="139" customFormat="1" ht="14.1" customHeight="1">
      <c r="A23" s="356"/>
      <c r="B23" s="145" t="s">
        <v>80</v>
      </c>
      <c r="C23" s="374">
        <v>66.459999999999994</v>
      </c>
      <c r="D23" s="374">
        <v>44</v>
      </c>
      <c r="E23" s="374">
        <v>48.9</v>
      </c>
      <c r="F23" s="374">
        <v>7.1862000000000004</v>
      </c>
      <c r="G23" s="374">
        <v>4.7652999999999999</v>
      </c>
      <c r="H23" s="374">
        <v>3.3094999999999999</v>
      </c>
      <c r="I23" s="673">
        <v>136.18299999999999</v>
      </c>
    </row>
    <row r="24" spans="1:9" s="139" customFormat="1" ht="14.1" customHeight="1">
      <c r="A24" s="356">
        <v>2018</v>
      </c>
      <c r="B24" s="145" t="s">
        <v>81</v>
      </c>
      <c r="C24" s="374">
        <v>66.09</v>
      </c>
      <c r="D24" s="374" t="s">
        <v>612</v>
      </c>
      <c r="E24" s="374">
        <v>53.74</v>
      </c>
      <c r="F24" s="374">
        <v>6.7529000000000003</v>
      </c>
      <c r="G24" s="374">
        <v>4.3358999999999996</v>
      </c>
      <c r="H24" s="374">
        <v>3.1497000000000002</v>
      </c>
      <c r="I24" s="673">
        <v>129.63800000000001</v>
      </c>
    </row>
    <row r="25" spans="1:9" s="139" customFormat="1" ht="14.1" customHeight="1">
      <c r="A25" s="356"/>
      <c r="B25" s="145" t="s">
        <v>82</v>
      </c>
      <c r="C25" s="374">
        <v>65.290000000000006</v>
      </c>
      <c r="D25" s="374">
        <v>53.19</v>
      </c>
      <c r="E25" s="374">
        <v>60.13</v>
      </c>
      <c r="F25" s="374">
        <v>6.9993999999999996</v>
      </c>
      <c r="G25" s="374">
        <v>4.5266999999999999</v>
      </c>
      <c r="H25" s="374">
        <v>3.5486</v>
      </c>
      <c r="I25" s="673">
        <v>127.083</v>
      </c>
    </row>
    <row r="26" spans="1:9" s="139" customFormat="1" ht="14.1" customHeight="1">
      <c r="A26" s="356"/>
      <c r="B26" s="145" t="s">
        <v>71</v>
      </c>
      <c r="C26" s="374">
        <v>64.06</v>
      </c>
      <c r="D26" s="374">
        <v>48.54</v>
      </c>
      <c r="E26" s="374">
        <v>59.75</v>
      </c>
      <c r="F26" s="374">
        <v>6.7975000000000003</v>
      </c>
      <c r="G26" s="374">
        <v>4.6638999999999999</v>
      </c>
      <c r="H26" s="374">
        <v>3.3725999999999998</v>
      </c>
      <c r="I26" s="673">
        <v>123.964</v>
      </c>
    </row>
    <row r="27" spans="1:9" s="139" customFormat="1" ht="14.1" customHeight="1">
      <c r="A27" s="356"/>
      <c r="B27" s="145" t="s">
        <v>72</v>
      </c>
      <c r="C27" s="374">
        <v>64.39</v>
      </c>
      <c r="D27" s="374" t="s">
        <v>612</v>
      </c>
      <c r="E27" s="374">
        <v>54.92</v>
      </c>
      <c r="F27" s="374">
        <v>6.8536999999999999</v>
      </c>
      <c r="G27" s="374">
        <v>4.5701999999999998</v>
      </c>
      <c r="H27" s="374">
        <v>3.1928000000000001</v>
      </c>
      <c r="I27" s="673">
        <v>123.036</v>
      </c>
    </row>
    <row r="28" spans="1:9" s="139" customFormat="1">
      <c r="A28" s="356"/>
      <c r="B28" s="145" t="s">
        <v>73</v>
      </c>
      <c r="C28" s="374">
        <v>65.209999999999994</v>
      </c>
      <c r="D28" s="374">
        <v>52.94</v>
      </c>
      <c r="E28" s="374">
        <v>75.989999999999995</v>
      </c>
      <c r="F28" s="374">
        <v>6.6875</v>
      </c>
      <c r="G28" s="374">
        <v>4.5092999999999996</v>
      </c>
      <c r="H28" s="374">
        <v>3.3997999999999999</v>
      </c>
      <c r="I28" s="673">
        <v>121.773</v>
      </c>
    </row>
    <row r="29" spans="1:9" s="139" customFormat="1" ht="14.1" customHeight="1">
      <c r="A29" s="356"/>
      <c r="B29" s="145" t="s">
        <v>74</v>
      </c>
      <c r="C29" s="374">
        <v>66.47</v>
      </c>
      <c r="D29" s="374">
        <v>52.28</v>
      </c>
      <c r="E29" s="374">
        <v>61.58</v>
      </c>
      <c r="F29" s="374">
        <v>6.8122999999999996</v>
      </c>
      <c r="G29" s="374">
        <v>4.6855000000000002</v>
      </c>
      <c r="H29" s="374">
        <v>3.5533999999999999</v>
      </c>
      <c r="I29" s="673">
        <v>122.524</v>
      </c>
    </row>
    <row r="30" spans="1:9" s="139" customFormat="1" ht="14.1" customHeight="1">
      <c r="A30" s="356"/>
      <c r="B30" s="1616" t="s">
        <v>75</v>
      </c>
      <c r="C30" s="1619">
        <v>65.17</v>
      </c>
      <c r="D30" s="1619">
        <v>53.71</v>
      </c>
      <c r="E30" s="1619">
        <v>52.46</v>
      </c>
      <c r="F30" s="1619">
        <v>6.6284000000000001</v>
      </c>
      <c r="G30" s="1619">
        <v>4.7773000000000003</v>
      </c>
      <c r="H30" s="1619">
        <v>3.8380000000000001</v>
      </c>
      <c r="I30" s="1636">
        <v>121.46599999999999</v>
      </c>
    </row>
    <row r="31" spans="1:9" s="139" customFormat="1" ht="14.1" customHeight="1">
      <c r="A31" s="356"/>
      <c r="B31" s="1616" t="s">
        <v>76</v>
      </c>
      <c r="C31" s="1619">
        <v>70.73</v>
      </c>
      <c r="D31" s="1619">
        <v>51.67</v>
      </c>
      <c r="E31" s="1619">
        <v>55.24</v>
      </c>
      <c r="F31" s="1619">
        <v>6.9157999999999999</v>
      </c>
      <c r="G31" s="1619">
        <v>5.0208000000000004</v>
      </c>
      <c r="H31" s="1619">
        <v>4.0042999999999997</v>
      </c>
      <c r="I31" s="1636">
        <v>121.785</v>
      </c>
    </row>
    <row r="32" spans="1:9" s="139" customFormat="1" ht="14.1" customHeight="1">
      <c r="A32" s="356"/>
      <c r="B32" s="1616" t="s">
        <v>77</v>
      </c>
      <c r="C32" s="1619">
        <v>76.599999999999994</v>
      </c>
      <c r="D32" s="374" t="s">
        <v>612</v>
      </c>
      <c r="E32" s="1619">
        <v>53.19</v>
      </c>
      <c r="F32" s="1619">
        <v>6.8166000000000002</v>
      </c>
      <c r="G32" s="1619">
        <v>4.8677999999999999</v>
      </c>
      <c r="H32" s="1619">
        <v>3.746</v>
      </c>
      <c r="I32" s="1636">
        <v>121.979</v>
      </c>
    </row>
    <row r="33" spans="1:11" s="144" customFormat="1" ht="14.1" customHeight="1">
      <c r="A33" s="356"/>
      <c r="B33" s="104" t="s">
        <v>43</v>
      </c>
      <c r="C33" s="152">
        <v>125.4298346160144</v>
      </c>
      <c r="D33" s="152" t="s">
        <v>15</v>
      </c>
      <c r="E33" s="152">
        <v>113.65384615384615</v>
      </c>
      <c r="F33" s="152">
        <v>103.08034296602095</v>
      </c>
      <c r="G33" s="152">
        <v>88.116141411581552</v>
      </c>
      <c r="H33" s="152">
        <v>107.8761699064075</v>
      </c>
      <c r="I33" s="153">
        <v>95.629302099502951</v>
      </c>
      <c r="K33" s="319"/>
    </row>
    <row r="34" spans="1:11" s="1109" customFormat="1" ht="14.1" customHeight="1">
      <c r="A34" s="1108"/>
      <c r="B34" s="254" t="s">
        <v>44</v>
      </c>
      <c r="C34" s="279">
        <v>108.29916584193411</v>
      </c>
      <c r="D34" s="279" t="s">
        <v>15</v>
      </c>
      <c r="E34" s="242">
        <v>96.28892107168717</v>
      </c>
      <c r="F34" s="242">
        <v>98.56560340090806</v>
      </c>
      <c r="G34" s="242">
        <v>96.952676864244737</v>
      </c>
      <c r="H34" s="242">
        <v>93.549434358065085</v>
      </c>
      <c r="I34" s="278">
        <v>100.15929712197726</v>
      </c>
    </row>
    <row r="35" spans="1:11" s="24" customFormat="1" ht="12.75" customHeight="1">
      <c r="A35" s="2101" t="s">
        <v>499</v>
      </c>
      <c r="B35" s="2101"/>
      <c r="C35" s="2101"/>
      <c r="D35" s="2101"/>
      <c r="E35" s="2101"/>
    </row>
    <row r="36" spans="1:11" s="1368" customFormat="1" ht="12.75" customHeight="1">
      <c r="A36" s="2195" t="s">
        <v>500</v>
      </c>
      <c r="B36" s="2195"/>
      <c r="C36" s="2195"/>
      <c r="D36" s="2195"/>
    </row>
    <row r="37" spans="1:11">
      <c r="C37" s="300"/>
      <c r="D37" s="300"/>
      <c r="E37" s="300"/>
      <c r="F37" s="300"/>
      <c r="G37" s="300"/>
      <c r="H37" s="300"/>
      <c r="I37" s="300"/>
    </row>
    <row r="38" spans="1:11">
      <c r="C38" s="300"/>
      <c r="D38" s="300"/>
      <c r="E38" s="300"/>
      <c r="F38" s="300"/>
      <c r="G38" s="300"/>
      <c r="H38" s="300"/>
      <c r="I38" s="300"/>
    </row>
    <row r="40" spans="1:11">
      <c r="C40" s="300"/>
      <c r="D40" s="300"/>
      <c r="E40" s="300"/>
      <c r="F40" s="300"/>
      <c r="G40" s="300"/>
      <c r="H40" s="300"/>
      <c r="I40" s="300"/>
    </row>
  </sheetData>
  <mergeCells count="11">
    <mergeCell ref="A1:G1"/>
    <mergeCell ref="A2:G2"/>
    <mergeCell ref="A36:D36"/>
    <mergeCell ref="A3:B5"/>
    <mergeCell ref="E3:E4"/>
    <mergeCell ref="A35:E35"/>
    <mergeCell ref="I3:I5"/>
    <mergeCell ref="C5:E5"/>
    <mergeCell ref="F5:H5"/>
    <mergeCell ref="C3:D3"/>
    <mergeCell ref="F3:H3"/>
  </mergeCells>
  <phoneticPr fontId="0" type="noConversion"/>
  <hyperlinks>
    <hyperlink ref="H1" location="'Spis tablic     List of tables'!A1" display="Powrót do spisu tablic"/>
    <hyperlink ref="H1:J1" location="'Spis tablic     List of tables'!A1" display="Powrót do spisu tablic"/>
    <hyperlink ref="H2" location="'Spis tablic     List of tables'!A1" display="Powrót do spisu tablic"/>
    <hyperlink ref="H1:K1" location="'Spis tablic     List of tables'!A40" display="Powrót do spisu tablic"/>
    <hyperlink ref="H2:K2" location="'Spis tablic     List of tables'!A43" display="Return to list of tables"/>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showGridLines="0" topLeftCell="A4" zoomScaleNormal="100" workbookViewId="0">
      <selection sqref="A1:F1"/>
    </sheetView>
  </sheetViews>
  <sheetFormatPr defaultRowHeight="13.8"/>
  <cols>
    <col min="1" max="1" width="6.59765625" customWidth="1"/>
    <col min="2" max="2" width="12.59765625" customWidth="1"/>
    <col min="3" max="13" width="9.69921875" customWidth="1"/>
  </cols>
  <sheetData>
    <row r="1" spans="1:13">
      <c r="A1" s="1825" t="s">
        <v>556</v>
      </c>
      <c r="B1" s="1825"/>
      <c r="C1" s="1825"/>
      <c r="D1" s="1825"/>
      <c r="E1" s="1825"/>
      <c r="F1" s="1825"/>
      <c r="L1" s="1801" t="s">
        <v>31</v>
      </c>
      <c r="M1" s="1801"/>
    </row>
    <row r="2" spans="1:13" s="1306" customFormat="1">
      <c r="A2" s="1803" t="s">
        <v>221</v>
      </c>
      <c r="B2" s="1803"/>
      <c r="C2" s="1803"/>
      <c r="D2" s="1803"/>
      <c r="E2" s="1803"/>
      <c r="F2" s="1803"/>
      <c r="L2" s="1802" t="s">
        <v>283</v>
      </c>
      <c r="M2" s="1802"/>
    </row>
    <row r="3" spans="1:13" ht="31.5" customHeight="1">
      <c r="A3" s="1821" t="s">
        <v>885</v>
      </c>
      <c r="B3" s="1821"/>
      <c r="C3" s="1834" t="s">
        <v>886</v>
      </c>
      <c r="D3" s="1835"/>
      <c r="E3" s="1835"/>
      <c r="F3" s="1835"/>
      <c r="G3" s="1804" t="s">
        <v>890</v>
      </c>
      <c r="H3" s="1808"/>
      <c r="I3" s="1811"/>
      <c r="J3" s="1804" t="s">
        <v>891</v>
      </c>
      <c r="K3" s="1808"/>
      <c r="L3" s="1808"/>
      <c r="M3" s="1847" t="s">
        <v>892</v>
      </c>
    </row>
    <row r="4" spans="1:13">
      <c r="A4" s="1809"/>
      <c r="B4" s="1809"/>
      <c r="C4" s="1804" t="s">
        <v>887</v>
      </c>
      <c r="D4" s="1808"/>
      <c r="E4" s="1808"/>
      <c r="F4" s="1808"/>
      <c r="G4" s="1805"/>
      <c r="H4" s="1809"/>
      <c r="I4" s="1812"/>
      <c r="J4" s="1805"/>
      <c r="K4" s="1809"/>
      <c r="L4" s="1809"/>
      <c r="M4" s="1848"/>
    </row>
    <row r="5" spans="1:13">
      <c r="A5" s="1809"/>
      <c r="B5" s="1809"/>
      <c r="C5" s="1805"/>
      <c r="D5" s="1809"/>
      <c r="E5" s="1809"/>
      <c r="F5" s="1809"/>
      <c r="G5" s="1805"/>
      <c r="H5" s="1809"/>
      <c r="I5" s="1812"/>
      <c r="J5" s="1805"/>
      <c r="K5" s="1809"/>
      <c r="L5" s="1809"/>
      <c r="M5" s="1848"/>
    </row>
    <row r="6" spans="1:13">
      <c r="A6" s="1809"/>
      <c r="B6" s="1809"/>
      <c r="C6" s="1805"/>
      <c r="D6" s="1809"/>
      <c r="E6" s="1809"/>
      <c r="F6" s="1809"/>
      <c r="G6" s="1805"/>
      <c r="H6" s="1809"/>
      <c r="I6" s="1812"/>
      <c r="J6" s="1805"/>
      <c r="K6" s="1809"/>
      <c r="L6" s="1809"/>
      <c r="M6" s="1848"/>
    </row>
    <row r="7" spans="1:13">
      <c r="A7" s="1809"/>
      <c r="B7" s="1809"/>
      <c r="C7" s="1806"/>
      <c r="D7" s="1810"/>
      <c r="E7" s="1810"/>
      <c r="F7" s="1810"/>
      <c r="G7" s="1805"/>
      <c r="H7" s="1809"/>
      <c r="I7" s="1812"/>
      <c r="J7" s="1805"/>
      <c r="K7" s="1809"/>
      <c r="L7" s="1809"/>
      <c r="M7" s="1848"/>
    </row>
    <row r="8" spans="1:13">
      <c r="A8" s="1809"/>
      <c r="B8" s="1809"/>
      <c r="C8" s="1804" t="s">
        <v>888</v>
      </c>
      <c r="D8" s="1811"/>
      <c r="E8" s="1804" t="s">
        <v>889</v>
      </c>
      <c r="F8" s="1808"/>
      <c r="G8" s="1805"/>
      <c r="H8" s="1809"/>
      <c r="I8" s="1812"/>
      <c r="J8" s="1805"/>
      <c r="K8" s="1809"/>
      <c r="L8" s="1809"/>
      <c r="M8" s="1848"/>
    </row>
    <row r="9" spans="1:13">
      <c r="A9" s="1809"/>
      <c r="B9" s="1809"/>
      <c r="C9" s="1805"/>
      <c r="D9" s="1812"/>
      <c r="E9" s="1805"/>
      <c r="F9" s="1809"/>
      <c r="G9" s="1805"/>
      <c r="H9" s="1809"/>
      <c r="I9" s="1812"/>
      <c r="J9" s="1805"/>
      <c r="K9" s="1809"/>
      <c r="L9" s="1809"/>
      <c r="M9" s="1848"/>
    </row>
    <row r="10" spans="1:13">
      <c r="A10" s="1809"/>
      <c r="B10" s="1809"/>
      <c r="C10" s="1805"/>
      <c r="D10" s="1812"/>
      <c r="E10" s="1805"/>
      <c r="F10" s="1809"/>
      <c r="G10" s="1805"/>
      <c r="H10" s="1809"/>
      <c r="I10" s="1812"/>
      <c r="J10" s="1805"/>
      <c r="K10" s="1809"/>
      <c r="L10" s="1809"/>
      <c r="M10" s="1848"/>
    </row>
    <row r="11" spans="1:13">
      <c r="A11" s="1809"/>
      <c r="B11" s="1809"/>
      <c r="C11" s="1806"/>
      <c r="D11" s="1845"/>
      <c r="E11" s="1806"/>
      <c r="F11" s="1810"/>
      <c r="G11" s="1813"/>
      <c r="H11" s="1814"/>
      <c r="I11" s="1815"/>
      <c r="J11" s="1813"/>
      <c r="K11" s="1814"/>
      <c r="L11" s="1814"/>
      <c r="M11" s="1848"/>
    </row>
    <row r="12" spans="1:13">
      <c r="A12" s="1809"/>
      <c r="B12" s="1809"/>
      <c r="C12" s="1836" t="s">
        <v>35</v>
      </c>
      <c r="D12" s="1842" t="s">
        <v>36</v>
      </c>
      <c r="E12" s="1836" t="s">
        <v>35</v>
      </c>
      <c r="F12" s="1839" t="s">
        <v>36</v>
      </c>
      <c r="G12" s="1826" t="s">
        <v>893</v>
      </c>
      <c r="H12" s="1793" t="s">
        <v>35</v>
      </c>
      <c r="I12" s="1822" t="s">
        <v>36</v>
      </c>
      <c r="J12" s="1826" t="s">
        <v>894</v>
      </c>
      <c r="K12" s="1793" t="s">
        <v>35</v>
      </c>
      <c r="L12" s="1796" t="s">
        <v>36</v>
      </c>
      <c r="M12" s="1848"/>
    </row>
    <row r="13" spans="1:13">
      <c r="A13" s="1809"/>
      <c r="B13" s="1809"/>
      <c r="C13" s="1837"/>
      <c r="D13" s="1843"/>
      <c r="E13" s="1837"/>
      <c r="F13" s="1840"/>
      <c r="G13" s="1827"/>
      <c r="H13" s="1794"/>
      <c r="I13" s="1823"/>
      <c r="J13" s="1827"/>
      <c r="K13" s="1794"/>
      <c r="L13" s="1797"/>
      <c r="M13" s="1848"/>
    </row>
    <row r="14" spans="1:13" ht="25.2" customHeight="1">
      <c r="A14" s="1814"/>
      <c r="B14" s="1814"/>
      <c r="C14" s="1838"/>
      <c r="D14" s="1844"/>
      <c r="E14" s="1838"/>
      <c r="F14" s="1841"/>
      <c r="G14" s="1828"/>
      <c r="H14" s="1829"/>
      <c r="I14" s="1830"/>
      <c r="J14" s="1828"/>
      <c r="K14" s="1829"/>
      <c r="L14" s="1851"/>
      <c r="M14" s="1849"/>
    </row>
    <row r="15" spans="1:13" s="497" customFormat="1" ht="16.95" customHeight="1">
      <c r="A15" s="757">
        <v>2016</v>
      </c>
      <c r="B15" s="743" t="s">
        <v>53</v>
      </c>
      <c r="C15" s="315">
        <v>97.5</v>
      </c>
      <c r="D15" s="759" t="s">
        <v>15</v>
      </c>
      <c r="E15" s="193">
        <v>107.5</v>
      </c>
      <c r="F15" s="760" t="s">
        <v>15</v>
      </c>
      <c r="G15" s="315">
        <v>84.6</v>
      </c>
      <c r="H15" s="763">
        <v>107.1</v>
      </c>
      <c r="I15" s="764" t="s">
        <v>15</v>
      </c>
      <c r="J15" s="193">
        <v>135.5</v>
      </c>
      <c r="K15" s="193">
        <v>101.6</v>
      </c>
      <c r="L15" s="759" t="s">
        <v>15</v>
      </c>
      <c r="M15" s="194">
        <v>6.7</v>
      </c>
    </row>
    <row r="16" spans="1:13" s="584" customFormat="1" ht="16.95" customHeight="1">
      <c r="A16" s="770">
        <v>2017</v>
      </c>
      <c r="B16" s="748" t="s">
        <v>53</v>
      </c>
      <c r="C16" s="763">
        <v>105.7</v>
      </c>
      <c r="D16" s="764" t="s">
        <v>15</v>
      </c>
      <c r="E16" s="763">
        <v>112.2</v>
      </c>
      <c r="F16" s="765" t="s">
        <v>15</v>
      </c>
      <c r="G16" s="763">
        <v>88.8</v>
      </c>
      <c r="H16" s="763">
        <v>105</v>
      </c>
      <c r="I16" s="764" t="s">
        <v>15</v>
      </c>
      <c r="J16" s="763">
        <v>137</v>
      </c>
      <c r="K16" s="763">
        <v>101.1</v>
      </c>
      <c r="L16" s="764" t="s">
        <v>15</v>
      </c>
      <c r="M16" s="771">
        <v>7.2324574606389538</v>
      </c>
    </row>
    <row r="17" spans="1:13" s="533" customFormat="1" ht="15" customHeight="1">
      <c r="A17" s="742"/>
      <c r="B17" s="754"/>
      <c r="C17" s="187"/>
      <c r="D17" s="745"/>
      <c r="E17" s="187"/>
      <c r="F17" s="745"/>
      <c r="G17" s="187"/>
      <c r="H17" s="1200"/>
      <c r="I17" s="1254"/>
      <c r="J17" s="187"/>
      <c r="K17" s="187"/>
      <c r="L17" s="745"/>
      <c r="M17" s="367"/>
    </row>
    <row r="18" spans="1:13" s="589" customFormat="1" ht="16.95" customHeight="1">
      <c r="A18" s="742">
        <v>2017</v>
      </c>
      <c r="B18" s="754" t="s">
        <v>75</v>
      </c>
      <c r="C18" s="749">
        <v>107.79850048453731</v>
      </c>
      <c r="D18" s="751">
        <v>98.019694838220971</v>
      </c>
      <c r="E18" s="749">
        <v>108.71505345051705</v>
      </c>
      <c r="F18" s="751">
        <v>97.252594675275091</v>
      </c>
      <c r="G18" s="749">
        <v>3.3860000000000001</v>
      </c>
      <c r="H18" s="749">
        <v>97</v>
      </c>
      <c r="I18" s="751">
        <v>108.6</v>
      </c>
      <c r="J18" s="749">
        <v>12.839</v>
      </c>
      <c r="K18" s="749">
        <v>103.79143088116412</v>
      </c>
      <c r="L18" s="751">
        <v>102.57250139809859</v>
      </c>
      <c r="M18" s="750">
        <v>7.4773151854817197</v>
      </c>
    </row>
    <row r="19" spans="1:13" s="645" customFormat="1" ht="16.95" customHeight="1">
      <c r="A19" s="742"/>
      <c r="B19" s="754" t="s">
        <v>76</v>
      </c>
      <c r="C19" s="749">
        <v>115.29533144183648</v>
      </c>
      <c r="D19" s="751">
        <v>105.74709018074</v>
      </c>
      <c r="E19" s="749">
        <v>104.77690973840734</v>
      </c>
      <c r="F19" s="751">
        <v>100.28553582582313</v>
      </c>
      <c r="G19" s="749">
        <v>3.6324999999999998</v>
      </c>
      <c r="H19" s="749">
        <v>90.1</v>
      </c>
      <c r="I19" s="751">
        <v>107.3</v>
      </c>
      <c r="J19" s="749">
        <v>12.294</v>
      </c>
      <c r="K19" s="749">
        <v>98.304813689429068</v>
      </c>
      <c r="L19" s="751">
        <v>95.755121115351656</v>
      </c>
      <c r="M19" s="750">
        <v>7.8814866760168316</v>
      </c>
    </row>
    <row r="20" spans="1:13" s="589" customFormat="1" ht="16.95" customHeight="1">
      <c r="A20" s="742"/>
      <c r="B20" s="754" t="s">
        <v>77</v>
      </c>
      <c r="C20" s="749">
        <v>108.91886550054353</v>
      </c>
      <c r="D20" s="751">
        <v>98.626398210290816</v>
      </c>
      <c r="E20" s="749">
        <v>104.17703854567397</v>
      </c>
      <c r="F20" s="751">
        <v>98.305899101343527</v>
      </c>
      <c r="G20" s="749">
        <v>3.0719000000000003</v>
      </c>
      <c r="H20" s="749">
        <v>89.9</v>
      </c>
      <c r="I20" s="751">
        <v>84.3</v>
      </c>
      <c r="J20" s="749">
        <v>12.114000000000001</v>
      </c>
      <c r="K20" s="749">
        <v>82.402557649139524</v>
      </c>
      <c r="L20" s="751">
        <v>98.535871156661798</v>
      </c>
      <c r="M20" s="750">
        <v>7.8093016680802947</v>
      </c>
    </row>
    <row r="21" spans="1:13" s="633" customFormat="1" ht="16.95" customHeight="1">
      <c r="A21" s="742"/>
      <c r="B21" s="754" t="s">
        <v>78</v>
      </c>
      <c r="C21" s="749">
        <v>120.90569944487086</v>
      </c>
      <c r="D21" s="751">
        <v>102.42858655053004</v>
      </c>
      <c r="E21" s="749">
        <v>99.944703373094242</v>
      </c>
      <c r="F21" s="751">
        <v>91.609796716326059</v>
      </c>
      <c r="G21" s="749">
        <v>3.7118000000000002</v>
      </c>
      <c r="H21" s="749">
        <v>105.7</v>
      </c>
      <c r="I21" s="751">
        <v>120.6</v>
      </c>
      <c r="J21" s="749">
        <v>11.599</v>
      </c>
      <c r="K21" s="749">
        <v>98.765326975476839</v>
      </c>
      <c r="L21" s="751">
        <v>95.748720488690779</v>
      </c>
      <c r="M21" s="773">
        <v>6.9890899047092949</v>
      </c>
    </row>
    <row r="22" spans="1:13" s="633" customFormat="1" ht="16.95" customHeight="1">
      <c r="A22" s="742"/>
      <c r="B22" s="754" t="s">
        <v>79</v>
      </c>
      <c r="C22" s="749">
        <v>112.3070283191129</v>
      </c>
      <c r="D22" s="751">
        <v>99.883369011589281</v>
      </c>
      <c r="E22" s="749">
        <v>98.736282683218732</v>
      </c>
      <c r="F22" s="751">
        <v>96.182421751501735</v>
      </c>
      <c r="G22" s="749">
        <v>3.4476</v>
      </c>
      <c r="H22" s="749">
        <v>103.3</v>
      </c>
      <c r="I22" s="751">
        <v>92.882159599116321</v>
      </c>
      <c r="J22" s="749">
        <v>10.205</v>
      </c>
      <c r="K22" s="749">
        <v>99.794641110893807</v>
      </c>
      <c r="L22" s="751">
        <v>87.98172256228986</v>
      </c>
      <c r="M22" s="773">
        <v>7.2520858164481536</v>
      </c>
    </row>
    <row r="23" spans="1:13" s="633" customFormat="1" ht="16.95" customHeight="1">
      <c r="A23" s="742"/>
      <c r="B23" s="754" t="s">
        <v>80</v>
      </c>
      <c r="C23" s="749">
        <v>111.20877760411025</v>
      </c>
      <c r="D23" s="751">
        <v>106.21674352607309</v>
      </c>
      <c r="E23" s="749">
        <v>92.647030232332057</v>
      </c>
      <c r="F23" s="751">
        <v>97.898348261977148</v>
      </c>
      <c r="G23" s="749">
        <v>3.2</v>
      </c>
      <c r="H23" s="749">
        <v>93.2</v>
      </c>
      <c r="I23" s="751">
        <v>94.4</v>
      </c>
      <c r="J23" s="749">
        <v>10.608000000000001</v>
      </c>
      <c r="K23" s="749">
        <v>101.02857142857142</v>
      </c>
      <c r="L23" s="751">
        <v>103.94904458598727</v>
      </c>
      <c r="M23" s="773">
        <v>6.6759596525637441</v>
      </c>
    </row>
    <row r="24" spans="1:13" s="1145" customFormat="1" ht="9" customHeight="1">
      <c r="A24" s="742"/>
      <c r="B24" s="754"/>
      <c r="C24" s="749"/>
      <c r="D24" s="751"/>
      <c r="E24" s="749"/>
      <c r="F24" s="751"/>
      <c r="G24" s="749"/>
      <c r="H24" s="749"/>
      <c r="I24" s="751"/>
      <c r="J24" s="749"/>
      <c r="K24" s="749"/>
      <c r="L24" s="751"/>
      <c r="M24" s="750"/>
    </row>
    <row r="25" spans="1:13" s="1129" customFormat="1" ht="16.95" customHeight="1">
      <c r="A25" s="742">
        <v>2018</v>
      </c>
      <c r="B25" s="754" t="s">
        <v>81</v>
      </c>
      <c r="C25" s="749">
        <v>100.8</v>
      </c>
      <c r="D25" s="751">
        <v>94</v>
      </c>
      <c r="E25" s="749">
        <v>87.2</v>
      </c>
      <c r="F25" s="751">
        <v>91</v>
      </c>
      <c r="G25" s="749">
        <v>4</v>
      </c>
      <c r="H25" s="749">
        <v>104.24729377115251</v>
      </c>
      <c r="I25" s="751">
        <v>118.99439693305808</v>
      </c>
      <c r="J25" s="749">
        <v>10.8</v>
      </c>
      <c r="K25" s="749">
        <v>104.2</v>
      </c>
      <c r="L25" s="751">
        <v>101.7</v>
      </c>
      <c r="M25" s="750">
        <v>6</v>
      </c>
    </row>
    <row r="26" spans="1:13" s="1129" customFormat="1" ht="16.95" customHeight="1">
      <c r="A26" s="742"/>
      <c r="B26" s="754" t="s">
        <v>82</v>
      </c>
      <c r="C26" s="749">
        <v>109.6</v>
      </c>
      <c r="D26" s="751">
        <v>103.7</v>
      </c>
      <c r="E26" s="749">
        <v>90.3</v>
      </c>
      <c r="F26" s="751">
        <v>104.4</v>
      </c>
      <c r="G26" s="749">
        <v>3.1</v>
      </c>
      <c r="H26" s="749">
        <v>95.092387748107072</v>
      </c>
      <c r="I26" s="751">
        <v>75.631335035067295</v>
      </c>
      <c r="J26" s="749">
        <v>9.8000000000000007</v>
      </c>
      <c r="K26" s="749">
        <v>101.1</v>
      </c>
      <c r="L26" s="751">
        <v>90.5</v>
      </c>
      <c r="M26" s="750">
        <v>6.3</v>
      </c>
    </row>
    <row r="27" spans="1:13" s="1129" customFormat="1" ht="16.95" customHeight="1">
      <c r="A27" s="742"/>
      <c r="B27" s="754" t="s">
        <v>71</v>
      </c>
      <c r="C27" s="749">
        <v>106.7</v>
      </c>
      <c r="D27" s="751">
        <v>97.1</v>
      </c>
      <c r="E27" s="749">
        <v>91.4</v>
      </c>
      <c r="F27" s="751">
        <v>103</v>
      </c>
      <c r="G27" s="749">
        <v>3.7</v>
      </c>
      <c r="H27" s="749">
        <v>107.57571408066599</v>
      </c>
      <c r="I27" s="751">
        <v>122.79310570810668</v>
      </c>
      <c r="J27" s="749">
        <v>11</v>
      </c>
      <c r="K27" s="749">
        <v>97.9</v>
      </c>
      <c r="L27" s="751">
        <v>112.3</v>
      </c>
      <c r="M27" s="750">
        <v>6.4</v>
      </c>
    </row>
    <row r="28" spans="1:13" s="1298" customFormat="1" ht="16.95" customHeight="1">
      <c r="A28" s="742"/>
      <c r="B28" s="754" t="s">
        <v>72</v>
      </c>
      <c r="C28" s="749">
        <v>106.8</v>
      </c>
      <c r="D28" s="751">
        <v>100.8</v>
      </c>
      <c r="E28" s="749">
        <v>80.2</v>
      </c>
      <c r="F28" s="751">
        <v>98</v>
      </c>
      <c r="G28" s="749">
        <v>3.6</v>
      </c>
      <c r="H28" s="749">
        <v>116</v>
      </c>
      <c r="I28" s="751">
        <v>96.6</v>
      </c>
      <c r="J28" s="749">
        <v>11.2</v>
      </c>
      <c r="K28" s="749">
        <v>102.1</v>
      </c>
      <c r="L28" s="751">
        <v>102.5</v>
      </c>
      <c r="M28" s="750">
        <v>6.1</v>
      </c>
    </row>
    <row r="29" spans="1:13" s="1298" customFormat="1" ht="16.95" customHeight="1">
      <c r="A29" s="742"/>
      <c r="B29" s="754" t="s">
        <v>73</v>
      </c>
      <c r="C29" s="749">
        <v>102.1</v>
      </c>
      <c r="D29" s="751">
        <v>97.6</v>
      </c>
      <c r="E29" s="749">
        <v>79.599999999999994</v>
      </c>
      <c r="F29" s="751">
        <v>98.7</v>
      </c>
      <c r="G29" s="749">
        <v>3.4</v>
      </c>
      <c r="H29" s="749">
        <v>103.6</v>
      </c>
      <c r="I29" s="751">
        <v>94.5</v>
      </c>
      <c r="J29" s="749">
        <v>13</v>
      </c>
      <c r="K29" s="749">
        <v>104.8</v>
      </c>
      <c r="L29" s="751">
        <v>115.9</v>
      </c>
      <c r="M29" s="750">
        <v>6.3</v>
      </c>
    </row>
    <row r="30" spans="1:13" s="1298" customFormat="1" ht="16.95" customHeight="1">
      <c r="A30" s="742"/>
      <c r="B30" s="1571" t="s">
        <v>74</v>
      </c>
      <c r="C30" s="1573">
        <v>105.3</v>
      </c>
      <c r="D30" s="1578">
        <v>101.9</v>
      </c>
      <c r="E30" s="1573">
        <v>81.3</v>
      </c>
      <c r="F30" s="1578">
        <v>103.9</v>
      </c>
      <c r="G30" s="1573">
        <v>3.5</v>
      </c>
      <c r="H30" s="1573">
        <v>106.5</v>
      </c>
      <c r="I30" s="1578">
        <v>101.5</v>
      </c>
      <c r="J30" s="1573">
        <v>12.3</v>
      </c>
      <c r="K30" s="1573">
        <v>98.7</v>
      </c>
      <c r="L30" s="1578">
        <v>94.9</v>
      </c>
      <c r="M30" s="750">
        <v>6.5</v>
      </c>
    </row>
    <row r="31" spans="1:13" s="1565" customFormat="1" ht="16.95" customHeight="1">
      <c r="A31" s="742"/>
      <c r="B31" s="1571" t="s">
        <v>75</v>
      </c>
      <c r="C31" s="1573">
        <v>104.53900261804876</v>
      </c>
      <c r="D31" s="1578">
        <v>97.300471206494137</v>
      </c>
      <c r="E31" s="1573">
        <v>85.255643794057292</v>
      </c>
      <c r="F31" s="1578">
        <v>101.95923594066802</v>
      </c>
      <c r="G31" s="1573">
        <v>3.5</v>
      </c>
      <c r="H31" s="1573">
        <v>99.788428446500603</v>
      </c>
      <c r="I31" s="1578">
        <v>101.83671119299862</v>
      </c>
      <c r="J31" s="1573">
        <v>12.5</v>
      </c>
      <c r="K31" s="1573">
        <v>97.258353454318865</v>
      </c>
      <c r="L31" s="1578">
        <v>101.11749939266336</v>
      </c>
      <c r="M31" s="750">
        <v>6.5</v>
      </c>
    </row>
    <row r="32" spans="1:13" s="1565" customFormat="1" ht="16.95" customHeight="1">
      <c r="A32" s="742"/>
      <c r="B32" s="1571" t="s">
        <v>76</v>
      </c>
      <c r="C32" s="1573">
        <v>103.14392244593587</v>
      </c>
      <c r="D32" s="1578">
        <v>104.33588799710338</v>
      </c>
      <c r="E32" s="1573">
        <v>89.346027226621587</v>
      </c>
      <c r="F32" s="1578">
        <v>105.09702133003998</v>
      </c>
      <c r="G32" s="1573">
        <v>3.8</v>
      </c>
      <c r="H32" s="1573">
        <v>100.36816914742546</v>
      </c>
      <c r="I32" s="1578">
        <v>107.89280262339571</v>
      </c>
      <c r="J32" s="1573">
        <v>12.6</v>
      </c>
      <c r="K32" s="1573">
        <v>102.31006995282253</v>
      </c>
      <c r="L32" s="1578">
        <v>100.72875790822455</v>
      </c>
      <c r="M32" s="750">
        <v>6.6</v>
      </c>
    </row>
    <row r="33" spans="1:13" s="1565" customFormat="1" ht="16.95" customHeight="1">
      <c r="A33" s="742"/>
      <c r="B33" s="1571" t="s">
        <v>77</v>
      </c>
      <c r="C33" s="1573">
        <v>103.08034296602095</v>
      </c>
      <c r="D33" s="1578">
        <v>98.56560340090806</v>
      </c>
      <c r="E33" s="1573">
        <v>88.116141411581552</v>
      </c>
      <c r="F33" s="1578">
        <v>96.952676864244737</v>
      </c>
      <c r="G33" s="1573">
        <v>3.2</v>
      </c>
      <c r="H33" s="1573">
        <v>100.02183610443898</v>
      </c>
      <c r="I33" s="1578">
        <v>84.011947806948598</v>
      </c>
      <c r="J33" s="1573">
        <v>12.2</v>
      </c>
      <c r="K33" s="1573">
        <v>100.98233448902096</v>
      </c>
      <c r="L33" s="1578">
        <v>97.257115598664328</v>
      </c>
      <c r="M33" s="750">
        <v>6.3</v>
      </c>
    </row>
    <row r="34" spans="1:13" ht="23.25" customHeight="1">
      <c r="A34" s="1850" t="s">
        <v>668</v>
      </c>
      <c r="B34" s="1850"/>
      <c r="C34" s="1850"/>
      <c r="D34" s="1850"/>
      <c r="E34" s="1850"/>
      <c r="F34" s="1850"/>
      <c r="G34" s="1850"/>
      <c r="H34" s="1850"/>
      <c r="I34" s="1850"/>
      <c r="J34" s="1850"/>
      <c r="K34" s="1850"/>
      <c r="L34" s="1850"/>
      <c r="M34" s="1850"/>
    </row>
    <row r="35" spans="1:13" s="1306" customFormat="1" ht="21.75" customHeight="1">
      <c r="A35" s="1846" t="s">
        <v>669</v>
      </c>
      <c r="B35" s="1846"/>
      <c r="C35" s="1846"/>
      <c r="D35" s="1846"/>
      <c r="E35" s="1846"/>
      <c r="F35" s="1846"/>
      <c r="G35" s="1846"/>
      <c r="H35" s="1846"/>
      <c r="I35" s="1846"/>
      <c r="J35" s="1846"/>
      <c r="K35" s="1846"/>
      <c r="L35" s="1846"/>
      <c r="M35" s="1846"/>
    </row>
  </sheetData>
  <mergeCells count="24">
    <mergeCell ref="A35:M35"/>
    <mergeCell ref="J3:L11"/>
    <mergeCell ref="M3:M14"/>
    <mergeCell ref="G12:G14"/>
    <mergeCell ref="H12:H14"/>
    <mergeCell ref="C3:F3"/>
    <mergeCell ref="A34:M34"/>
    <mergeCell ref="K12:K14"/>
    <mergeCell ref="E12:E14"/>
    <mergeCell ref="C12:C14"/>
    <mergeCell ref="L12:L14"/>
    <mergeCell ref="G3:I11"/>
    <mergeCell ref="A3:B14"/>
    <mergeCell ref="C8:D11"/>
    <mergeCell ref="D12:D14"/>
    <mergeCell ref="F12:F14"/>
    <mergeCell ref="L1:M1"/>
    <mergeCell ref="L2:M2"/>
    <mergeCell ref="J12:J14"/>
    <mergeCell ref="A1:F1"/>
    <mergeCell ref="A2:F2"/>
    <mergeCell ref="E8:F11"/>
    <mergeCell ref="C4:F7"/>
    <mergeCell ref="I12:I14"/>
  </mergeCells>
  <phoneticPr fontId="0" type="noConversion"/>
  <hyperlinks>
    <hyperlink ref="L1" location="'Spis tablic     List of tables'!A1" display="Powrót do spisu tablic"/>
    <hyperlink ref="L2" location="'Spis tablic     List of tables'!A1" display="Return to list tables"/>
    <hyperlink ref="L1:M1" location="'Spis tablic     List of tables'!A5" display="Powrót do spisu tablic"/>
    <hyperlink ref="L2:M2" location="'Spis tablic     List of tables'!A5" display="Return to list tables"/>
  </hyperlinks>
  <pageMargins left="0.39370078740157483" right="0.39370078740157483" top="0.19685039370078741" bottom="0.19685039370078741" header="0.31496062992125984" footer="0.31496062992125984"/>
  <pageSetup paperSize="9"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showGridLines="0" zoomScaleNormal="100" workbookViewId="0"/>
  </sheetViews>
  <sheetFormatPr defaultRowHeight="13.8"/>
  <cols>
    <col min="1" max="1" width="9.59765625" customWidth="1"/>
    <col min="2" max="2" width="13.59765625" customWidth="1"/>
    <col min="3" max="9" width="14.69921875" customWidth="1"/>
  </cols>
  <sheetData>
    <row r="1" spans="1:11" ht="15">
      <c r="A1" s="86" t="s">
        <v>501</v>
      </c>
      <c r="B1" s="86"/>
      <c r="C1" s="86"/>
      <c r="D1" s="86"/>
      <c r="E1" s="86"/>
      <c r="F1" s="86"/>
      <c r="G1" s="86"/>
      <c r="H1" s="543" t="s">
        <v>31</v>
      </c>
      <c r="J1" s="550"/>
      <c r="K1" s="550"/>
    </row>
    <row r="2" spans="1:11" s="1306" customFormat="1" ht="15">
      <c r="A2" s="1555" t="s">
        <v>1201</v>
      </c>
      <c r="B2" s="1555"/>
      <c r="C2" s="1555"/>
      <c r="D2" s="1555"/>
      <c r="E2" s="1555"/>
      <c r="F2" s="1555"/>
      <c r="G2" s="1555"/>
      <c r="H2" s="1554" t="s">
        <v>283</v>
      </c>
    </row>
    <row r="3" spans="1:11" ht="35.1" customHeight="1">
      <c r="A3" s="1903" t="s">
        <v>1202</v>
      </c>
      <c r="B3" s="2197"/>
      <c r="C3" s="1914" t="s">
        <v>1733</v>
      </c>
      <c r="D3" s="1915"/>
      <c r="E3" s="1915"/>
      <c r="F3" s="2193"/>
      <c r="G3" s="1816" t="s">
        <v>1206</v>
      </c>
      <c r="H3" s="1973" t="s">
        <v>1207</v>
      </c>
      <c r="I3" s="1903" t="s">
        <v>1208</v>
      </c>
    </row>
    <row r="4" spans="1:11">
      <c r="A4" s="2198"/>
      <c r="B4" s="2199"/>
      <c r="C4" s="1916" t="s">
        <v>1191</v>
      </c>
      <c r="D4" s="1973" t="s">
        <v>1203</v>
      </c>
      <c r="E4" s="1903" t="s">
        <v>1204</v>
      </c>
      <c r="F4" s="1973" t="s">
        <v>1205</v>
      </c>
      <c r="G4" s="1817"/>
      <c r="H4" s="1909"/>
      <c r="I4" s="1905"/>
    </row>
    <row r="5" spans="1:11">
      <c r="A5" s="2198"/>
      <c r="B5" s="2199"/>
      <c r="C5" s="1927"/>
      <c r="D5" s="1909"/>
      <c r="E5" s="1905"/>
      <c r="F5" s="1909"/>
      <c r="G5" s="1817"/>
      <c r="H5" s="1909"/>
      <c r="I5" s="1905"/>
    </row>
    <row r="6" spans="1:11">
      <c r="A6" s="2198"/>
      <c r="B6" s="2199"/>
      <c r="C6" s="1927"/>
      <c r="D6" s="1909"/>
      <c r="E6" s="1905"/>
      <c r="F6" s="1909"/>
      <c r="G6" s="1817"/>
      <c r="H6" s="1909"/>
      <c r="I6" s="1905"/>
    </row>
    <row r="7" spans="1:11">
      <c r="A7" s="2198"/>
      <c r="B7" s="2199"/>
      <c r="C7" s="1927"/>
      <c r="D7" s="1909"/>
      <c r="E7" s="1905"/>
      <c r="F7" s="1909"/>
      <c r="G7" s="1817"/>
      <c r="H7" s="1909"/>
      <c r="I7" s="1905"/>
    </row>
    <row r="8" spans="1:11">
      <c r="A8" s="2198"/>
      <c r="B8" s="2199"/>
      <c r="C8" s="1927"/>
      <c r="D8" s="1909"/>
      <c r="E8" s="1905"/>
      <c r="F8" s="1909"/>
      <c r="G8" s="1817"/>
      <c r="H8" s="1909"/>
      <c r="I8" s="1905"/>
    </row>
    <row r="9" spans="1:11">
      <c r="A9" s="2198"/>
      <c r="B9" s="2199"/>
      <c r="C9" s="2132"/>
      <c r="D9" s="1910"/>
      <c r="E9" s="1907"/>
      <c r="F9" s="1910"/>
      <c r="G9" s="1818"/>
      <c r="H9" s="1909"/>
      <c r="I9" s="1905"/>
    </row>
    <row r="10" spans="1:11" ht="20.100000000000001" customHeight="1">
      <c r="A10" s="2200"/>
      <c r="B10" s="2201"/>
      <c r="C10" s="1897" t="s">
        <v>809</v>
      </c>
      <c r="D10" s="1898"/>
      <c r="E10" s="1898"/>
      <c r="F10" s="1898"/>
      <c r="G10" s="1912"/>
      <c r="H10" s="1910"/>
      <c r="I10" s="1907"/>
    </row>
    <row r="11" spans="1:11" s="484" customFormat="1" ht="16.2" customHeight="1">
      <c r="A11" s="356">
        <v>2016</v>
      </c>
      <c r="B11" s="105" t="s">
        <v>53</v>
      </c>
      <c r="C11" s="224">
        <v>75.38</v>
      </c>
      <c r="D11" s="224">
        <v>67.41</v>
      </c>
      <c r="E11" s="224">
        <v>70.06</v>
      </c>
      <c r="F11" s="224">
        <v>64.23</v>
      </c>
      <c r="G11" s="224">
        <v>85.7</v>
      </c>
      <c r="H11" s="224">
        <v>180.14</v>
      </c>
      <c r="I11" s="274">
        <v>4.6399999999999997</v>
      </c>
    </row>
    <row r="12" spans="1:11" s="635" customFormat="1" ht="16.2" customHeight="1">
      <c r="A12" s="356">
        <v>2017</v>
      </c>
      <c r="B12" s="105" t="s">
        <v>53</v>
      </c>
      <c r="C12" s="224">
        <v>76.240833333333342</v>
      </c>
      <c r="D12" s="224">
        <v>70.6875</v>
      </c>
      <c r="E12" s="224">
        <v>72.752499999999998</v>
      </c>
      <c r="F12" s="224">
        <v>67.505833333333328</v>
      </c>
      <c r="G12" s="224">
        <v>79.546666666666667</v>
      </c>
      <c r="H12" s="224">
        <v>218.26499999999999</v>
      </c>
      <c r="I12" s="274">
        <v>5.1749999999999998</v>
      </c>
    </row>
    <row r="13" spans="1:11" ht="16.2" customHeight="1">
      <c r="A13" s="356"/>
      <c r="B13" s="104" t="s">
        <v>43</v>
      </c>
      <c r="C13" s="335">
        <v>101.14087356423495</v>
      </c>
      <c r="D13" s="335">
        <v>104.8685202813802</v>
      </c>
      <c r="E13" s="335">
        <v>103.84189930179724</v>
      </c>
      <c r="F13" s="335">
        <v>105.09743376839045</v>
      </c>
      <c r="G13" s="335">
        <v>92.819011872696692</v>
      </c>
      <c r="H13" s="335">
        <v>121.16745774002831</v>
      </c>
      <c r="I13" s="336">
        <v>111.51014544801583</v>
      </c>
    </row>
    <row r="14" spans="1:11" s="484" customFormat="1" ht="15" customHeight="1">
      <c r="A14" s="356"/>
      <c r="B14" s="106"/>
      <c r="C14" s="150"/>
      <c r="D14" s="150"/>
      <c r="E14" s="150"/>
      <c r="F14" s="150"/>
      <c r="G14" s="150"/>
      <c r="H14" s="150"/>
      <c r="I14" s="151"/>
    </row>
    <row r="15" spans="1:11" s="590" customFormat="1" ht="16.2" customHeight="1">
      <c r="A15" s="356">
        <v>2017</v>
      </c>
      <c r="B15" s="106" t="s">
        <v>75</v>
      </c>
      <c r="C15" s="565">
        <v>80.58</v>
      </c>
      <c r="D15" s="565">
        <v>74.94</v>
      </c>
      <c r="E15" s="565">
        <v>74.69</v>
      </c>
      <c r="F15" s="565">
        <v>70.239999999999995</v>
      </c>
      <c r="G15" s="150">
        <v>87.24</v>
      </c>
      <c r="H15" s="150">
        <v>219.21</v>
      </c>
      <c r="I15" s="566">
        <v>5.49</v>
      </c>
    </row>
    <row r="16" spans="1:11" s="590" customFormat="1" ht="16.2" customHeight="1">
      <c r="A16" s="356"/>
      <c r="B16" s="106" t="s">
        <v>76</v>
      </c>
      <c r="C16" s="565">
        <v>75.73</v>
      </c>
      <c r="D16" s="150">
        <v>71.3</v>
      </c>
      <c r="E16" s="565">
        <v>70.790000000000006</v>
      </c>
      <c r="F16" s="565">
        <v>67.150000000000006</v>
      </c>
      <c r="G16" s="565">
        <v>79.19</v>
      </c>
      <c r="H16" s="565">
        <v>230.56</v>
      </c>
      <c r="I16" s="566">
        <v>5.47</v>
      </c>
    </row>
    <row r="17" spans="1:9" s="590" customFormat="1" ht="16.2" customHeight="1">
      <c r="A17" s="356"/>
      <c r="B17" s="106" t="s">
        <v>77</v>
      </c>
      <c r="C17" s="565">
        <v>75.36</v>
      </c>
      <c r="D17" s="565">
        <v>70.739999999999995</v>
      </c>
      <c r="E17" s="565">
        <v>70.17</v>
      </c>
      <c r="F17" s="565">
        <v>66.569999999999993</v>
      </c>
      <c r="G17" s="150">
        <v>77.92</v>
      </c>
      <c r="H17" s="150">
        <v>226.43</v>
      </c>
      <c r="I17" s="566">
        <v>5.38</v>
      </c>
    </row>
    <row r="18" spans="1:9" s="635" customFormat="1" ht="16.2" customHeight="1">
      <c r="A18" s="356"/>
      <c r="B18" s="106" t="s">
        <v>78</v>
      </c>
      <c r="C18" s="565">
        <v>75.709999999999994</v>
      </c>
      <c r="D18" s="565">
        <v>72.41</v>
      </c>
      <c r="E18" s="565">
        <v>71.27</v>
      </c>
      <c r="F18" s="565">
        <v>67.84</v>
      </c>
      <c r="G18" s="150">
        <v>77.209999999999994</v>
      </c>
      <c r="H18" s="150">
        <v>224</v>
      </c>
      <c r="I18" s="566">
        <v>5.52</v>
      </c>
    </row>
    <row r="19" spans="1:9" s="635" customFormat="1" ht="16.2" customHeight="1">
      <c r="A19" s="356"/>
      <c r="B19" s="106" t="s">
        <v>79</v>
      </c>
      <c r="C19" s="565">
        <v>78.69</v>
      </c>
      <c r="D19" s="565">
        <v>67.12</v>
      </c>
      <c r="E19" s="565">
        <v>74.45</v>
      </c>
      <c r="F19" s="150">
        <v>67.3</v>
      </c>
      <c r="G19" s="150">
        <v>77.42</v>
      </c>
      <c r="H19" s="150">
        <v>228</v>
      </c>
      <c r="I19" s="566">
        <v>5.29</v>
      </c>
    </row>
    <row r="20" spans="1:9" s="635" customFormat="1" ht="16.2" customHeight="1">
      <c r="A20" s="356"/>
      <c r="B20" s="106" t="s">
        <v>80</v>
      </c>
      <c r="C20" s="565">
        <v>77.540000000000006</v>
      </c>
      <c r="D20" s="565">
        <v>71.38</v>
      </c>
      <c r="E20" s="565">
        <v>74.37</v>
      </c>
      <c r="F20" s="150">
        <v>69.400000000000006</v>
      </c>
      <c r="G20" s="150">
        <v>79.64</v>
      </c>
      <c r="H20" s="150">
        <v>222.86</v>
      </c>
      <c r="I20" s="566">
        <v>4.84</v>
      </c>
    </row>
    <row r="21" spans="1:9" s="635" customFormat="1" ht="16.2" customHeight="1">
      <c r="A21" s="356"/>
      <c r="B21" s="106"/>
      <c r="C21" s="565"/>
      <c r="D21" s="565"/>
      <c r="E21" s="565"/>
      <c r="F21" s="150"/>
      <c r="G21" s="150"/>
      <c r="H21" s="150"/>
      <c r="I21" s="566"/>
    </row>
    <row r="22" spans="1:9" s="635" customFormat="1" ht="16.2" customHeight="1">
      <c r="A22" s="356">
        <v>2018</v>
      </c>
      <c r="B22" s="106" t="s">
        <v>81</v>
      </c>
      <c r="C22" s="565">
        <v>78.41</v>
      </c>
      <c r="D22" s="565">
        <v>71.709999999999994</v>
      </c>
      <c r="E22" s="150">
        <v>75.099999999999994</v>
      </c>
      <c r="F22" s="150">
        <v>68.040000000000006</v>
      </c>
      <c r="G22" s="150">
        <v>77.819999999999993</v>
      </c>
      <c r="H22" s="150">
        <v>227.18</v>
      </c>
      <c r="I22" s="566">
        <v>4.6100000000000003</v>
      </c>
    </row>
    <row r="23" spans="1:9" s="635" customFormat="1" ht="16.2" customHeight="1">
      <c r="A23" s="356"/>
      <c r="B23" s="106" t="s">
        <v>82</v>
      </c>
      <c r="C23" s="565">
        <v>80.23</v>
      </c>
      <c r="D23" s="565">
        <v>71.48</v>
      </c>
      <c r="E23" s="565">
        <v>73.59</v>
      </c>
      <c r="F23" s="565">
        <v>69.13</v>
      </c>
      <c r="G23" s="565">
        <v>79.23</v>
      </c>
      <c r="H23" s="565">
        <v>225.71</v>
      </c>
      <c r="I23" s="566">
        <v>4.66</v>
      </c>
    </row>
    <row r="24" spans="1:9" s="635" customFormat="1" ht="16.2" customHeight="1">
      <c r="A24" s="356"/>
      <c r="B24" s="106" t="s">
        <v>71</v>
      </c>
      <c r="C24" s="150">
        <v>78.400000000000006</v>
      </c>
      <c r="D24" s="565">
        <v>73.33</v>
      </c>
      <c r="E24" s="565">
        <v>76.55</v>
      </c>
      <c r="F24" s="150">
        <v>71.209999999999994</v>
      </c>
      <c r="G24" s="150">
        <v>81.58</v>
      </c>
      <c r="H24" s="150">
        <v>216.36</v>
      </c>
      <c r="I24" s="566">
        <v>4.88</v>
      </c>
    </row>
    <row r="25" spans="1:9" s="635" customFormat="1" ht="16.2" customHeight="1">
      <c r="A25" s="356"/>
      <c r="B25" s="106" t="s">
        <v>72</v>
      </c>
      <c r="C25" s="150">
        <v>80.760000000000005</v>
      </c>
      <c r="D25" s="565">
        <v>74.38</v>
      </c>
      <c r="E25" s="565">
        <v>80.05</v>
      </c>
      <c r="F25" s="150">
        <v>71.8</v>
      </c>
      <c r="G25" s="150">
        <v>81.2</v>
      </c>
      <c r="H25" s="150">
        <v>230</v>
      </c>
      <c r="I25" s="566">
        <v>5.07</v>
      </c>
    </row>
    <row r="26" spans="1:9" s="635" customFormat="1" ht="16.2" customHeight="1">
      <c r="A26" s="356"/>
      <c r="B26" s="106" t="s">
        <v>73</v>
      </c>
      <c r="C26" s="150">
        <v>81.39</v>
      </c>
      <c r="D26" s="565">
        <v>71.45</v>
      </c>
      <c r="E26" s="565">
        <v>77.48</v>
      </c>
      <c r="F26" s="150">
        <v>72.319999999999993</v>
      </c>
      <c r="G26" s="150">
        <v>78.42</v>
      </c>
      <c r="H26" s="150">
        <v>224.62</v>
      </c>
      <c r="I26" s="566">
        <v>4.83</v>
      </c>
    </row>
    <row r="27" spans="1:9" s="635" customFormat="1" ht="16.2" customHeight="1">
      <c r="A27" s="356"/>
      <c r="B27" s="106" t="s">
        <v>74</v>
      </c>
      <c r="C27" s="150">
        <v>81.61</v>
      </c>
      <c r="D27" s="565">
        <v>71.69</v>
      </c>
      <c r="E27" s="565">
        <v>77.23</v>
      </c>
      <c r="F27" s="150">
        <v>72.72</v>
      </c>
      <c r="G27" s="150">
        <v>71.77</v>
      </c>
      <c r="H27" s="150">
        <v>225.77</v>
      </c>
      <c r="I27" s="566">
        <v>5.05</v>
      </c>
    </row>
    <row r="28" spans="1:9" s="635" customFormat="1" ht="16.2" customHeight="1">
      <c r="A28" s="356"/>
      <c r="B28" s="1620" t="s">
        <v>75</v>
      </c>
      <c r="C28" s="1621">
        <v>78.3</v>
      </c>
      <c r="D28" s="1637">
        <v>73.31</v>
      </c>
      <c r="E28" s="1637">
        <v>75.95</v>
      </c>
      <c r="F28" s="1621">
        <v>67.569999999999993</v>
      </c>
      <c r="G28" s="1621">
        <v>75.28</v>
      </c>
      <c r="H28" s="1621">
        <v>224.69</v>
      </c>
      <c r="I28" s="1638">
        <v>5.0199999999999996</v>
      </c>
    </row>
    <row r="29" spans="1:9" s="635" customFormat="1" ht="16.2" customHeight="1">
      <c r="A29" s="356"/>
      <c r="B29" s="1620" t="s">
        <v>76</v>
      </c>
      <c r="C29" s="1637">
        <v>81.42</v>
      </c>
      <c r="D29" s="1637">
        <v>75.83</v>
      </c>
      <c r="E29" s="1637">
        <v>76.88</v>
      </c>
      <c r="F29" s="1637">
        <v>73.430000000000007</v>
      </c>
      <c r="G29" s="1637">
        <v>101.43</v>
      </c>
      <c r="H29" s="1621">
        <v>230</v>
      </c>
      <c r="I29" s="1638">
        <v>4.91</v>
      </c>
    </row>
    <row r="30" spans="1:9" s="635" customFormat="1" ht="16.2" customHeight="1">
      <c r="A30" s="356"/>
      <c r="B30" s="1620" t="s">
        <v>77</v>
      </c>
      <c r="C30" s="1621">
        <v>84.76</v>
      </c>
      <c r="D30" s="1637">
        <v>77.78</v>
      </c>
      <c r="E30" s="1637">
        <v>78.83</v>
      </c>
      <c r="F30" s="1621">
        <v>72.84</v>
      </c>
      <c r="G30" s="1621">
        <v>98.82</v>
      </c>
      <c r="H30" s="1621">
        <v>200</v>
      </c>
      <c r="I30" s="1638">
        <v>5.26</v>
      </c>
    </row>
    <row r="31" spans="1:9" ht="16.2" customHeight="1">
      <c r="A31" s="348"/>
      <c r="B31" s="104" t="s">
        <v>43</v>
      </c>
      <c r="C31" s="152">
        <v>112.47346072186836</v>
      </c>
      <c r="D31" s="152">
        <v>109.95193666949392</v>
      </c>
      <c r="E31" s="152">
        <v>112.34145646287588</v>
      </c>
      <c r="F31" s="152">
        <v>109.41865705272646</v>
      </c>
      <c r="G31" s="152">
        <v>126.8223819301848</v>
      </c>
      <c r="H31" s="152">
        <v>88.327518438369466</v>
      </c>
      <c r="I31" s="153">
        <v>97.769516728624524</v>
      </c>
    </row>
    <row r="32" spans="1:9" s="1094" customFormat="1" ht="16.2" customHeight="1">
      <c r="A32" s="1110"/>
      <c r="B32" s="254" t="s">
        <v>44</v>
      </c>
      <c r="C32" s="279">
        <v>104.10218619503809</v>
      </c>
      <c r="D32" s="279">
        <v>102.57154160622446</v>
      </c>
      <c r="E32" s="279">
        <v>102.53642039542143</v>
      </c>
      <c r="F32" s="279">
        <v>99.196513686504147</v>
      </c>
      <c r="G32" s="279">
        <v>97.426796805678777</v>
      </c>
      <c r="H32" s="279">
        <v>86.956521739130437</v>
      </c>
      <c r="I32" s="280">
        <v>107.12830957230142</v>
      </c>
    </row>
    <row r="33" spans="1:9" ht="20.100000000000001" customHeight="1">
      <c r="A33" s="895" t="s">
        <v>762</v>
      </c>
      <c r="B33" s="895"/>
      <c r="C33" s="895"/>
      <c r="D33" s="895"/>
      <c r="E33" s="510"/>
      <c r="F33" s="510"/>
      <c r="G33" s="510"/>
      <c r="H33" s="510"/>
      <c r="I33" s="510"/>
    </row>
    <row r="34" spans="1:9" s="1306" customFormat="1" ht="15" customHeight="1">
      <c r="A34" s="1557" t="s">
        <v>502</v>
      </c>
      <c r="B34" s="1557"/>
      <c r="C34" s="1557"/>
      <c r="D34" s="1547"/>
      <c r="E34" s="1547"/>
      <c r="F34" s="1547"/>
      <c r="G34" s="1547"/>
      <c r="H34" s="1547"/>
      <c r="I34" s="1547"/>
    </row>
    <row r="35" spans="1:9" ht="14.1" customHeight="1">
      <c r="A35" s="2196" t="s">
        <v>42</v>
      </c>
      <c r="B35" s="1788"/>
      <c r="C35" s="1788"/>
      <c r="D35" s="1788"/>
      <c r="E35" s="1788"/>
      <c r="F35" s="1788"/>
      <c r="G35" s="1788"/>
      <c r="H35" s="1788"/>
      <c r="I35" s="1788"/>
    </row>
    <row r="36" spans="1:9">
      <c r="C36" s="15"/>
      <c r="D36" s="15"/>
      <c r="E36" s="15"/>
      <c r="F36" s="15"/>
      <c r="G36" s="15"/>
      <c r="H36" s="15"/>
      <c r="I36" s="15"/>
    </row>
    <row r="38" spans="1:9">
      <c r="C38" s="15"/>
      <c r="D38" s="15"/>
      <c r="E38" s="15"/>
      <c r="F38" s="15"/>
      <c r="G38" s="15"/>
      <c r="H38" s="15"/>
      <c r="I38" s="15"/>
    </row>
  </sheetData>
  <mergeCells count="11">
    <mergeCell ref="G3:G9"/>
    <mergeCell ref="A35:I35"/>
    <mergeCell ref="H3:H10"/>
    <mergeCell ref="A3:B10"/>
    <mergeCell ref="C3:F3"/>
    <mergeCell ref="C10:G10"/>
    <mergeCell ref="I3:I10"/>
    <mergeCell ref="C4:C9"/>
    <mergeCell ref="D4:D9"/>
    <mergeCell ref="E4:E9"/>
    <mergeCell ref="F4:F9"/>
  </mergeCells>
  <phoneticPr fontId="0" type="noConversion"/>
  <hyperlinks>
    <hyperlink ref="H1" location="'Spis tablic     List of tables'!A41" display="Powrót do spisu tablic"/>
    <hyperlink ref="H2" location="'Spis tablic     List of tables'!A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showGridLines="0" zoomScaleNormal="100" workbookViewId="0">
      <selection sqref="A1:F1"/>
    </sheetView>
  </sheetViews>
  <sheetFormatPr defaultColWidth="9" defaultRowHeight="13.2"/>
  <cols>
    <col min="1" max="1" width="8.09765625" style="4" customWidth="1"/>
    <col min="2" max="2" width="13.59765625" style="4" customWidth="1"/>
    <col min="3" max="10" width="12.69921875" style="4" customWidth="1"/>
    <col min="11" max="16384" width="9" style="4"/>
  </cols>
  <sheetData>
    <row r="1" spans="1:10">
      <c r="A1" s="1825" t="s">
        <v>575</v>
      </c>
      <c r="B1" s="1825"/>
      <c r="C1" s="1825"/>
      <c r="D1" s="1825"/>
      <c r="E1" s="1825"/>
      <c r="F1" s="1825"/>
      <c r="G1" s="83"/>
      <c r="I1" s="97" t="s">
        <v>31</v>
      </c>
    </row>
    <row r="2" spans="1:10" s="1309" customFormat="1">
      <c r="A2" s="1882" t="s">
        <v>17</v>
      </c>
      <c r="B2" s="1882"/>
      <c r="C2" s="1882"/>
      <c r="D2" s="1882"/>
      <c r="E2" s="1882"/>
      <c r="F2" s="1882"/>
      <c r="G2" s="1546"/>
      <c r="I2" s="1545" t="s">
        <v>283</v>
      </c>
    </row>
    <row r="3" spans="1:10" ht="14.25" customHeight="1">
      <c r="A3" s="1808" t="s">
        <v>1209</v>
      </c>
      <c r="B3" s="1811"/>
      <c r="C3" s="2115" t="s">
        <v>1210</v>
      </c>
      <c r="D3" s="1821"/>
      <c r="E3" s="1821"/>
      <c r="F3" s="1821"/>
      <c r="G3" s="1821"/>
      <c r="H3" s="1821"/>
      <c r="I3" s="1804" t="s">
        <v>1215</v>
      </c>
      <c r="J3" s="1808"/>
    </row>
    <row r="4" spans="1:10" ht="14.25" customHeight="1">
      <c r="A4" s="1809"/>
      <c r="B4" s="1812"/>
      <c r="C4" s="1805"/>
      <c r="D4" s="1809"/>
      <c r="E4" s="1809"/>
      <c r="F4" s="1809"/>
      <c r="G4" s="1809"/>
      <c r="H4" s="1809"/>
      <c r="I4" s="1805"/>
      <c r="J4" s="1809"/>
    </row>
    <row r="5" spans="1:10">
      <c r="A5" s="1809"/>
      <c r="B5" s="1812"/>
      <c r="C5" s="1805"/>
      <c r="D5" s="1809"/>
      <c r="E5" s="1809"/>
      <c r="F5" s="1809"/>
      <c r="G5" s="1809"/>
      <c r="H5" s="1809"/>
      <c r="I5" s="1805"/>
      <c r="J5" s="1809"/>
    </row>
    <row r="6" spans="1:10">
      <c r="A6" s="1809"/>
      <c r="B6" s="1812"/>
      <c r="C6" s="1805"/>
      <c r="D6" s="1809"/>
      <c r="E6" s="1809"/>
      <c r="F6" s="1809"/>
      <c r="G6" s="1809"/>
      <c r="H6" s="1809"/>
      <c r="I6" s="1805"/>
      <c r="J6" s="1809"/>
    </row>
    <row r="7" spans="1:10">
      <c r="A7" s="1809"/>
      <c r="B7" s="1812"/>
      <c r="C7" s="1813"/>
      <c r="D7" s="1814"/>
      <c r="E7" s="1814"/>
      <c r="F7" s="1814"/>
      <c r="G7" s="1814"/>
      <c r="H7" s="1814"/>
      <c r="I7" s="1805"/>
      <c r="J7" s="1809"/>
    </row>
    <row r="8" spans="1:10" ht="15" customHeight="1">
      <c r="A8" s="1809"/>
      <c r="B8" s="1812"/>
      <c r="C8" s="2115" t="s">
        <v>1211</v>
      </c>
      <c r="D8" s="1885"/>
      <c r="E8" s="1826" t="s">
        <v>1212</v>
      </c>
      <c r="F8" s="1847" t="s">
        <v>1213</v>
      </c>
      <c r="G8" s="1885"/>
      <c r="H8" s="1847" t="s">
        <v>1214</v>
      </c>
      <c r="I8" s="1805"/>
      <c r="J8" s="1809"/>
    </row>
    <row r="9" spans="1:10">
      <c r="A9" s="1809"/>
      <c r="B9" s="1812"/>
      <c r="C9" s="1805"/>
      <c r="D9" s="1886"/>
      <c r="E9" s="1827"/>
      <c r="F9" s="1848"/>
      <c r="G9" s="1886"/>
      <c r="H9" s="1848"/>
      <c r="I9" s="1805"/>
      <c r="J9" s="1809"/>
    </row>
    <row r="10" spans="1:10" ht="14.25" customHeight="1">
      <c r="A10" s="1809"/>
      <c r="B10" s="1812"/>
      <c r="C10" s="1805"/>
      <c r="D10" s="1886"/>
      <c r="E10" s="1827"/>
      <c r="F10" s="1848"/>
      <c r="G10" s="1886"/>
      <c r="H10" s="1848"/>
      <c r="I10" s="1805"/>
      <c r="J10" s="1809"/>
    </row>
    <row r="11" spans="1:10">
      <c r="A11" s="1809"/>
      <c r="B11" s="1812"/>
      <c r="C11" s="1805"/>
      <c r="D11" s="1886"/>
      <c r="E11" s="1827"/>
      <c r="F11" s="1848"/>
      <c r="G11" s="1886"/>
      <c r="H11" s="1848"/>
      <c r="I11" s="1805"/>
      <c r="J11" s="1809"/>
    </row>
    <row r="12" spans="1:10">
      <c r="A12" s="1809"/>
      <c r="B12" s="1812"/>
      <c r="C12" s="1813"/>
      <c r="D12" s="1887"/>
      <c r="E12" s="1828"/>
      <c r="F12" s="1849"/>
      <c r="G12" s="1887"/>
      <c r="H12" s="1849"/>
      <c r="I12" s="1806"/>
      <c r="J12" s="1810"/>
    </row>
    <row r="13" spans="1:10" ht="14.25" customHeight="1">
      <c r="A13" s="1809"/>
      <c r="B13" s="1812"/>
      <c r="C13" s="1790" t="s">
        <v>1216</v>
      </c>
      <c r="D13" s="1826" t="s">
        <v>1217</v>
      </c>
      <c r="E13" s="1847" t="s">
        <v>1218</v>
      </c>
      <c r="F13" s="1885"/>
      <c r="G13" s="1847" t="s">
        <v>1219</v>
      </c>
      <c r="H13" s="1821"/>
      <c r="I13" s="1816" t="s">
        <v>1220</v>
      </c>
      <c r="J13" s="1804" t="s">
        <v>1221</v>
      </c>
    </row>
    <row r="14" spans="1:10" ht="14.25" customHeight="1">
      <c r="A14" s="1809"/>
      <c r="B14" s="1812"/>
      <c r="C14" s="1791"/>
      <c r="D14" s="1827"/>
      <c r="E14" s="1848"/>
      <c r="F14" s="1886"/>
      <c r="G14" s="1848"/>
      <c r="H14" s="1809"/>
      <c r="I14" s="1817"/>
      <c r="J14" s="1805"/>
    </row>
    <row r="15" spans="1:10" ht="14.25" customHeight="1">
      <c r="A15" s="1809"/>
      <c r="B15" s="1812"/>
      <c r="C15" s="1791"/>
      <c r="D15" s="1827"/>
      <c r="E15" s="1848"/>
      <c r="F15" s="1886"/>
      <c r="G15" s="1848"/>
      <c r="H15" s="1809"/>
      <c r="I15" s="1817"/>
      <c r="J15" s="1805"/>
    </row>
    <row r="16" spans="1:10" ht="14.25" customHeight="1">
      <c r="A16" s="1809"/>
      <c r="B16" s="1812"/>
      <c r="C16" s="1791"/>
      <c r="D16" s="1827"/>
      <c r="E16" s="1848"/>
      <c r="F16" s="1886"/>
      <c r="G16" s="1848"/>
      <c r="H16" s="1809"/>
      <c r="I16" s="1817"/>
      <c r="J16" s="1805"/>
    </row>
    <row r="17" spans="1:11">
      <c r="A17" s="1809"/>
      <c r="B17" s="1812"/>
      <c r="C17" s="1791"/>
      <c r="D17" s="1827"/>
      <c r="E17" s="1848"/>
      <c r="F17" s="1886"/>
      <c r="G17" s="1848"/>
      <c r="H17" s="1809"/>
      <c r="I17" s="1817"/>
      <c r="J17" s="1805"/>
    </row>
    <row r="18" spans="1:11">
      <c r="A18" s="1810"/>
      <c r="B18" s="1845"/>
      <c r="C18" s="1792"/>
      <c r="D18" s="2063"/>
      <c r="E18" s="2067"/>
      <c r="F18" s="2122"/>
      <c r="G18" s="2067"/>
      <c r="H18" s="1810"/>
      <c r="I18" s="1818"/>
      <c r="J18" s="1806"/>
    </row>
    <row r="19" spans="1:11" s="127" customFormat="1" ht="14.85" customHeight="1">
      <c r="A19" s="757">
        <v>2016</v>
      </c>
      <c r="B19" s="896" t="s">
        <v>53</v>
      </c>
      <c r="C19" s="315">
        <v>6.7</v>
      </c>
      <c r="D19" s="315">
        <v>9.5</v>
      </c>
      <c r="E19" s="315">
        <v>6.4</v>
      </c>
      <c r="F19" s="315">
        <v>5.3</v>
      </c>
      <c r="G19" s="315">
        <v>8</v>
      </c>
      <c r="H19" s="315">
        <v>4.4000000000000004</v>
      </c>
      <c r="I19" s="897">
        <v>1.29</v>
      </c>
      <c r="J19" s="151">
        <v>1.03</v>
      </c>
    </row>
    <row r="20" spans="1:11" s="713" customFormat="1" ht="14.85" customHeight="1">
      <c r="A20" s="770">
        <v>2017</v>
      </c>
      <c r="B20" s="898" t="s">
        <v>53</v>
      </c>
      <c r="C20" s="763">
        <v>7.2324574606389538</v>
      </c>
      <c r="D20" s="763">
        <v>10.199999999999999</v>
      </c>
      <c r="E20" s="763">
        <v>7.0271720799823525</v>
      </c>
      <c r="F20" s="763">
        <v>6.4269737271486269</v>
      </c>
      <c r="G20" s="763">
        <v>8.6999999999999993</v>
      </c>
      <c r="H20" s="763">
        <v>4.1287281291118978</v>
      </c>
      <c r="I20" s="899">
        <v>1.1909968949006944</v>
      </c>
      <c r="J20" s="673">
        <v>1.02</v>
      </c>
    </row>
    <row r="21" spans="1:11" s="127" customFormat="1" ht="10.199999999999999" customHeight="1">
      <c r="A21" s="757"/>
      <c r="B21" s="900"/>
      <c r="C21" s="772"/>
      <c r="D21" s="772"/>
      <c r="E21" s="772"/>
      <c r="F21" s="772"/>
      <c r="G21" s="772"/>
      <c r="H21" s="772"/>
      <c r="I21" s="901"/>
      <c r="J21" s="902"/>
    </row>
    <row r="22" spans="1:11" s="127" customFormat="1" ht="14.85" customHeight="1">
      <c r="A22" s="742">
        <v>2017</v>
      </c>
      <c r="B22" s="754" t="s">
        <v>75</v>
      </c>
      <c r="C22" s="187">
        <v>7.4773151854817197</v>
      </c>
      <c r="D22" s="187">
        <v>13.262721893491126</v>
      </c>
      <c r="E22" s="187">
        <v>7.502343017806937</v>
      </c>
      <c r="F22" s="187">
        <v>6.423085740486016</v>
      </c>
      <c r="G22" s="187">
        <v>10.134744076686562</v>
      </c>
      <c r="H22" s="187">
        <v>4.6043928051997147</v>
      </c>
      <c r="I22" s="737">
        <v>1.2021482918096373</v>
      </c>
      <c r="J22" s="151">
        <v>0.97974480235567052</v>
      </c>
      <c r="K22" s="180"/>
    </row>
    <row r="23" spans="1:11" s="127" customFormat="1" ht="14.85" customHeight="1">
      <c r="A23" s="742"/>
      <c r="B23" s="754" t="s">
        <v>76</v>
      </c>
      <c r="C23" s="187">
        <v>7.8814866760168316</v>
      </c>
      <c r="D23" s="187">
        <v>10.815050038491147</v>
      </c>
      <c r="E23" s="187">
        <v>7.9382681169656726</v>
      </c>
      <c r="F23" s="187">
        <v>7.0962242707412555</v>
      </c>
      <c r="G23" s="187">
        <v>10.640977087672789</v>
      </c>
      <c r="H23" s="187">
        <v>4.4904629104304679</v>
      </c>
      <c r="I23" s="737">
        <v>1.2080076567235605</v>
      </c>
      <c r="J23" s="151">
        <v>0.97339620962719087</v>
      </c>
      <c r="K23" s="180"/>
    </row>
    <row r="24" spans="1:11" s="127" customFormat="1" ht="14.85" customHeight="1">
      <c r="A24" s="742"/>
      <c r="B24" s="754" t="s">
        <v>77</v>
      </c>
      <c r="C24" s="187">
        <v>7.8093016680802947</v>
      </c>
      <c r="D24" s="187" t="s">
        <v>15</v>
      </c>
      <c r="E24" s="187">
        <v>7.8727376371668809</v>
      </c>
      <c r="F24" s="187">
        <v>7.0897073921971252</v>
      </c>
      <c r="G24" s="187">
        <v>11.804059829059831</v>
      </c>
      <c r="H24" s="187">
        <v>4.3</v>
      </c>
      <c r="I24" s="737">
        <v>1.2339937776322254</v>
      </c>
      <c r="J24" s="151">
        <v>0.97387904349872378</v>
      </c>
      <c r="K24" s="180"/>
    </row>
    <row r="25" spans="1:11" s="127" customFormat="1" ht="14.85" customHeight="1">
      <c r="A25" s="742"/>
      <c r="B25" s="754" t="s">
        <v>78</v>
      </c>
      <c r="C25" s="187">
        <v>6.9890899047092949</v>
      </c>
      <c r="D25" s="187" t="s">
        <v>15</v>
      </c>
      <c r="E25" s="187">
        <v>7.1008839623965221</v>
      </c>
      <c r="F25" s="187">
        <v>6.55459137417433</v>
      </c>
      <c r="G25" s="187">
        <v>10.587447698744771</v>
      </c>
      <c r="H25" s="187">
        <v>3.9184836471754219</v>
      </c>
      <c r="I25" s="737">
        <v>1.1490362725755046</v>
      </c>
      <c r="J25" s="151">
        <v>1.0907366424280744</v>
      </c>
      <c r="K25" s="180"/>
    </row>
    <row r="26" spans="1:11" s="127" customFormat="1" ht="14.85" customHeight="1">
      <c r="A26" s="742"/>
      <c r="B26" s="754" t="s">
        <v>79</v>
      </c>
      <c r="C26" s="187">
        <v>7.2520858164481536</v>
      </c>
      <c r="D26" s="187" t="s">
        <v>15</v>
      </c>
      <c r="E26" s="187">
        <v>6.5380792478173273</v>
      </c>
      <c r="F26" s="187">
        <v>6.287264272797727</v>
      </c>
      <c r="G26" s="187">
        <v>9.8355223277429786</v>
      </c>
      <c r="H26" s="187">
        <v>3.6251517430905698</v>
      </c>
      <c r="I26" s="737">
        <v>1.2122939454629487</v>
      </c>
      <c r="J26" s="151">
        <v>1.0867778782151367</v>
      </c>
      <c r="K26" s="180"/>
    </row>
    <row r="27" spans="1:11" s="127" customFormat="1" ht="14.85" customHeight="1">
      <c r="A27" s="742"/>
      <c r="B27" s="754" t="s">
        <v>80</v>
      </c>
      <c r="C27" s="187">
        <v>6.6759596525637441</v>
      </c>
      <c r="D27" s="187">
        <v>10.830227272727273</v>
      </c>
      <c r="E27" s="187">
        <v>6.4075568105418839</v>
      </c>
      <c r="F27" s="187">
        <v>5.9835509794073332</v>
      </c>
      <c r="G27" s="187">
        <v>9.7449897750511241</v>
      </c>
      <c r="H27" s="187">
        <v>3.4991885918212993</v>
      </c>
      <c r="I27" s="737">
        <v>1.166716822148661</v>
      </c>
      <c r="J27" s="151">
        <v>1.0156758231381025</v>
      </c>
      <c r="K27" s="180"/>
    </row>
    <row r="28" spans="1:11" s="127" customFormat="1" ht="14.85" customHeight="1">
      <c r="A28" s="742"/>
      <c r="B28" s="754"/>
      <c r="C28" s="187"/>
      <c r="D28" s="187"/>
      <c r="E28" s="187"/>
      <c r="F28" s="187"/>
      <c r="G28" s="187"/>
      <c r="H28" s="187"/>
      <c r="I28" s="737"/>
      <c r="J28" s="397"/>
      <c r="K28" s="180"/>
    </row>
    <row r="29" spans="1:11" s="127" customFormat="1" ht="14.85" customHeight="1">
      <c r="A29" s="742">
        <v>2018</v>
      </c>
      <c r="B29" s="754" t="s">
        <v>81</v>
      </c>
      <c r="C29" s="187">
        <v>6.0464370380700041</v>
      </c>
      <c r="D29" s="187" t="s">
        <v>15</v>
      </c>
      <c r="E29" s="187">
        <v>5.7735019973368846</v>
      </c>
      <c r="F29" s="187">
        <v>5.5717039321511184</v>
      </c>
      <c r="G29" s="187">
        <v>8.0682917752139929</v>
      </c>
      <c r="H29" s="187">
        <v>3.344621175889785</v>
      </c>
      <c r="I29" s="737">
        <v>1.1864124678468753</v>
      </c>
      <c r="J29" s="397">
        <v>1.0632164025923108</v>
      </c>
      <c r="K29" s="180"/>
    </row>
    <row r="30" spans="1:11" s="127" customFormat="1" ht="14.85" customHeight="1">
      <c r="A30" s="742"/>
      <c r="B30" s="754" t="s">
        <v>82</v>
      </c>
      <c r="C30" s="187">
        <v>6.3328203693340788</v>
      </c>
      <c r="D30" s="187">
        <v>8.5104342921601805</v>
      </c>
      <c r="E30" s="187">
        <v>6.1512433754586215</v>
      </c>
      <c r="F30" s="187">
        <v>5.713366149185914</v>
      </c>
      <c r="G30" s="187">
        <v>7.5281889239980044</v>
      </c>
      <c r="H30" s="187">
        <v>3.5620027855810767</v>
      </c>
      <c r="I30" s="737">
        <v>1.2288252412314289</v>
      </c>
      <c r="J30" s="397">
        <v>1.029447500386595</v>
      </c>
      <c r="K30" s="180"/>
    </row>
    <row r="31" spans="1:11" s="127" customFormat="1" ht="14.85" customHeight="1">
      <c r="A31" s="742"/>
      <c r="B31" s="754" t="s">
        <v>71</v>
      </c>
      <c r="C31" s="187">
        <v>6.360152734215192</v>
      </c>
      <c r="D31" s="187">
        <v>9.6083642356819112</v>
      </c>
      <c r="E31" s="187">
        <v>6.0926192031352056</v>
      </c>
      <c r="F31" s="187">
        <v>5.7169649423878397</v>
      </c>
      <c r="G31" s="187">
        <v>7.8056903765690366</v>
      </c>
      <c r="H31" s="187">
        <v>3.7623019586331519</v>
      </c>
      <c r="I31" s="737">
        <v>1.2238526381517327</v>
      </c>
      <c r="J31" s="397">
        <v>1.0463346126632218</v>
      </c>
      <c r="K31" s="180"/>
    </row>
    <row r="32" spans="1:11" s="127" customFormat="1" ht="14.85" customHeight="1">
      <c r="A32" s="742"/>
      <c r="B32" s="754" t="s">
        <v>72</v>
      </c>
      <c r="C32" s="187">
        <v>6.1443936542081206</v>
      </c>
      <c r="D32" s="187" t="s">
        <v>15</v>
      </c>
      <c r="E32" s="187">
        <v>5.709181761399126</v>
      </c>
      <c r="F32" s="187">
        <v>5.6283251231527087</v>
      </c>
      <c r="G32" s="187">
        <v>8.3215586307356144</v>
      </c>
      <c r="H32" s="187">
        <v>3.7145225787574363</v>
      </c>
      <c r="I32" s="737">
        <v>1.2542320236061502</v>
      </c>
      <c r="J32" s="151">
        <v>1.1093606406721808</v>
      </c>
      <c r="K32" s="180"/>
    </row>
    <row r="33" spans="1:11" s="127" customFormat="1" ht="14.85" customHeight="1">
      <c r="A33" s="742"/>
      <c r="B33" s="754" t="s">
        <v>73</v>
      </c>
      <c r="C33" s="187">
        <v>6.3111266620013984</v>
      </c>
      <c r="D33" s="187">
        <v>8.5177559501322246</v>
      </c>
      <c r="E33" s="187">
        <v>5.8199535363964889</v>
      </c>
      <c r="F33" s="187">
        <v>5.7501912777352713</v>
      </c>
      <c r="G33" s="187">
        <v>5.9340702724042638</v>
      </c>
      <c r="H33" s="187">
        <v>3.7030376191766647</v>
      </c>
      <c r="I33" s="737">
        <v>1.24812145376476</v>
      </c>
      <c r="J33" s="151">
        <v>1.0711196859823033</v>
      </c>
      <c r="K33" s="180"/>
    </row>
    <row r="34" spans="1:11" s="127" customFormat="1" ht="14.85" customHeight="1">
      <c r="A34" s="742"/>
      <c r="B34" s="754" t="s">
        <v>74</v>
      </c>
      <c r="C34" s="187">
        <v>6.5357790486818255</v>
      </c>
      <c r="D34" s="187">
        <v>8.9623182861514916</v>
      </c>
      <c r="E34" s="187">
        <v>6.0669428978376283</v>
      </c>
      <c r="F34" s="187">
        <v>6.528493799637733</v>
      </c>
      <c r="G34" s="187">
        <v>7.6088015589477118</v>
      </c>
      <c r="H34" s="187">
        <v>3.8241487382063926</v>
      </c>
      <c r="I34" s="737">
        <v>1.2277719271851963</v>
      </c>
      <c r="J34" s="151">
        <v>1.0777931917618182</v>
      </c>
      <c r="K34" s="180"/>
    </row>
    <row r="35" spans="1:11" s="127" customFormat="1" ht="14.85" customHeight="1">
      <c r="A35" s="742"/>
      <c r="B35" s="1571" t="s">
        <v>75</v>
      </c>
      <c r="C35" s="1574">
        <v>6.5165734551902883</v>
      </c>
      <c r="D35" s="1574">
        <v>8.8946192515360281</v>
      </c>
      <c r="E35" s="1574">
        <v>6.2900592495062542</v>
      </c>
      <c r="F35" s="1574">
        <v>6.3460414452709895</v>
      </c>
      <c r="G35" s="1574">
        <v>9.1065573770491799</v>
      </c>
      <c r="H35" s="1574">
        <v>3.9330347586979078</v>
      </c>
      <c r="I35" s="1639">
        <v>1.20147307043118</v>
      </c>
      <c r="J35" s="397">
        <v>1.0508027546940739</v>
      </c>
      <c r="K35" s="180"/>
    </row>
    <row r="36" spans="1:11" s="127" customFormat="1" ht="14.85" customHeight="1">
      <c r="A36" s="742"/>
      <c r="B36" s="1571" t="s">
        <v>76</v>
      </c>
      <c r="C36" s="1574">
        <v>6.6211262033495988</v>
      </c>
      <c r="D36" s="1574">
        <v>9.7170505128701379</v>
      </c>
      <c r="E36" s="1574">
        <v>6.5306971904266407</v>
      </c>
      <c r="F36" s="1574">
        <v>4.9500147885241059</v>
      </c>
      <c r="G36" s="1574">
        <v>9.0890658942795071</v>
      </c>
      <c r="H36" s="1574">
        <v>4.1226752063061953</v>
      </c>
      <c r="I36" s="1639">
        <v>1.1511381309204014</v>
      </c>
      <c r="J36" s="397">
        <v>0.97793180369662203</v>
      </c>
      <c r="K36" s="180"/>
    </row>
    <row r="37" spans="1:11" s="127" customFormat="1" ht="14.85" customHeight="1">
      <c r="A37" s="742"/>
      <c r="B37" s="1780" t="s">
        <v>77</v>
      </c>
      <c r="C37" s="187">
        <v>6.2584211879660581</v>
      </c>
      <c r="D37" s="187" t="s">
        <v>15</v>
      </c>
      <c r="E37" s="187">
        <v>6.1750602562476216</v>
      </c>
      <c r="F37" s="187">
        <v>4.9259259259259256</v>
      </c>
      <c r="G37" s="187">
        <v>9.1517202481669493</v>
      </c>
      <c r="H37" s="187">
        <v>3.990686921519278</v>
      </c>
      <c r="I37" s="737">
        <v>1.1065274151436033</v>
      </c>
      <c r="J37" s="1711">
        <v>1.0805702781544024</v>
      </c>
      <c r="K37" s="180"/>
    </row>
    <row r="38" spans="1:11" s="127" customFormat="1" ht="20.100000000000001" customHeight="1">
      <c r="A38" s="2203" t="s">
        <v>763</v>
      </c>
      <c r="B38" s="2203"/>
      <c r="C38" s="2203"/>
      <c r="D38" s="2203"/>
      <c r="E38" s="2203"/>
      <c r="F38" s="482"/>
      <c r="G38" s="482"/>
      <c r="H38" s="482"/>
      <c r="I38" s="482"/>
      <c r="J38" s="482"/>
      <c r="K38" s="180"/>
    </row>
    <row r="39" spans="1:11" s="1356" customFormat="1" ht="12.75" customHeight="1">
      <c r="A39" s="2202" t="s">
        <v>503</v>
      </c>
      <c r="B39" s="2202"/>
      <c r="C39" s="2202"/>
      <c r="D39" s="2202"/>
      <c r="E39" s="2202"/>
      <c r="K39" s="1496"/>
    </row>
    <row r="40" spans="1:11">
      <c r="A40" s="477"/>
      <c r="B40" s="477"/>
      <c r="C40" s="477"/>
      <c r="D40" s="477"/>
      <c r="E40" s="477"/>
      <c r="F40" s="477"/>
      <c r="G40" s="477"/>
      <c r="H40" s="477"/>
      <c r="I40" s="477"/>
      <c r="J40" s="477"/>
    </row>
  </sheetData>
  <mergeCells count="17">
    <mergeCell ref="A1:F1"/>
    <mergeCell ref="A2:F2"/>
    <mergeCell ref="I13:I18"/>
    <mergeCell ref="J13:J18"/>
    <mergeCell ref="I3:J12"/>
    <mergeCell ref="E13:F18"/>
    <mergeCell ref="G13:H18"/>
    <mergeCell ref="D13:D18"/>
    <mergeCell ref="A39:E39"/>
    <mergeCell ref="A3:B18"/>
    <mergeCell ref="C3:H7"/>
    <mergeCell ref="C8:D12"/>
    <mergeCell ref="E8:E12"/>
    <mergeCell ref="C13:C18"/>
    <mergeCell ref="F8:G12"/>
    <mergeCell ref="H8:H12"/>
    <mergeCell ref="A38:E38"/>
  </mergeCells>
  <phoneticPr fontId="0" type="noConversion"/>
  <hyperlinks>
    <hyperlink ref="I1" location="'Spis tablic     List of tables'!A42" display="Powrót do spisu tablic"/>
    <hyperlink ref="I2" location="'Spis tablic     List of tables'!A45"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3"/>
  <sheetViews>
    <sheetView showGridLines="0" zoomScaleNormal="100" workbookViewId="0">
      <selection sqref="A1:D1"/>
    </sheetView>
  </sheetViews>
  <sheetFormatPr defaultColWidth="9" defaultRowHeight="13.2"/>
  <cols>
    <col min="1" max="1" width="8.59765625" style="21" customWidth="1"/>
    <col min="2" max="2" width="13.59765625" style="21" customWidth="1"/>
    <col min="3" max="12" width="9.69921875" style="21" customWidth="1"/>
    <col min="13" max="17" width="9.59765625" style="21" customWidth="1"/>
    <col min="18" max="16384" width="9" style="21"/>
  </cols>
  <sheetData>
    <row r="1" spans="1:13" ht="15" customHeight="1">
      <c r="A1" s="2205" t="s">
        <v>186</v>
      </c>
      <c r="B1" s="2205"/>
      <c r="C1" s="2205"/>
      <c r="D1" s="2205"/>
      <c r="J1" s="97" t="s">
        <v>31</v>
      </c>
      <c r="K1" s="97"/>
    </row>
    <row r="2" spans="1:13" s="1363" customFormat="1" ht="15" customHeight="1">
      <c r="A2" s="2206" t="s">
        <v>187</v>
      </c>
      <c r="B2" s="2206"/>
      <c r="C2" s="2206"/>
      <c r="D2" s="2206"/>
      <c r="J2" s="1349" t="s">
        <v>283</v>
      </c>
      <c r="K2" s="1349"/>
    </row>
    <row r="3" spans="1:13" ht="14.85" customHeight="1">
      <c r="A3" s="1965" t="s">
        <v>525</v>
      </c>
      <c r="B3" s="1965"/>
      <c r="C3" s="1965"/>
      <c r="D3" s="1965"/>
      <c r="E3" s="1965"/>
    </row>
    <row r="4" spans="1:13" s="1363" customFormat="1" ht="14.85" customHeight="1">
      <c r="A4" s="2207" t="s">
        <v>1222</v>
      </c>
      <c r="B4" s="2207"/>
      <c r="C4" s="2207"/>
      <c r="D4" s="2207"/>
    </row>
    <row r="5" spans="1:13" s="33" customFormat="1" ht="15" customHeight="1">
      <c r="A5" s="1903" t="s">
        <v>1734</v>
      </c>
      <c r="B5" s="1904"/>
      <c r="C5" s="288"/>
      <c r="D5" s="176"/>
      <c r="E5" s="176"/>
      <c r="F5" s="176"/>
      <c r="G5" s="176"/>
      <c r="H5" s="1897" t="s">
        <v>1224</v>
      </c>
      <c r="I5" s="1898"/>
      <c r="J5" s="1898"/>
      <c r="K5" s="1898"/>
      <c r="L5" s="1898"/>
    </row>
    <row r="6" spans="1:13" s="33" customFormat="1" ht="15" customHeight="1">
      <c r="A6" s="1905"/>
      <c r="B6" s="1906"/>
      <c r="C6" s="1909" t="s">
        <v>1225</v>
      </c>
      <c r="D6" s="1916" t="s">
        <v>1226</v>
      </c>
      <c r="E6" s="113"/>
      <c r="F6" s="113"/>
      <c r="G6" s="113"/>
      <c r="H6" s="1916" t="s">
        <v>1223</v>
      </c>
      <c r="I6" s="2204"/>
      <c r="J6" s="2204"/>
      <c r="K6" s="2204"/>
      <c r="L6" s="2204"/>
    </row>
    <row r="7" spans="1:13" s="33" customFormat="1" ht="15" customHeight="1">
      <c r="A7" s="1905"/>
      <c r="B7" s="1906"/>
      <c r="C7" s="1909"/>
      <c r="D7" s="1927"/>
      <c r="E7" s="557"/>
      <c r="F7" s="557"/>
      <c r="G7" s="557"/>
      <c r="H7" s="1970"/>
      <c r="I7" s="1911"/>
      <c r="J7" s="1911"/>
      <c r="K7" s="1911"/>
      <c r="L7" s="1911"/>
    </row>
    <row r="8" spans="1:13" s="33" customFormat="1" ht="172.5" customHeight="1">
      <c r="A8" s="1905"/>
      <c r="B8" s="1906"/>
      <c r="C8" s="1910"/>
      <c r="D8" s="2132"/>
      <c r="E8" s="722" t="s">
        <v>1227</v>
      </c>
      <c r="F8" s="722" t="s">
        <v>1228</v>
      </c>
      <c r="G8" s="722" t="s">
        <v>1229</v>
      </c>
      <c r="H8" s="722" t="s">
        <v>1230</v>
      </c>
      <c r="I8" s="722" t="s">
        <v>1231</v>
      </c>
      <c r="J8" s="722" t="s">
        <v>1232</v>
      </c>
      <c r="K8" s="741" t="s">
        <v>1233</v>
      </c>
      <c r="L8" s="558" t="s">
        <v>1234</v>
      </c>
    </row>
    <row r="9" spans="1:13" s="33" customFormat="1" ht="24.9" customHeight="1">
      <c r="A9" s="1907"/>
      <c r="B9" s="1908"/>
      <c r="C9" s="2208" t="s">
        <v>1235</v>
      </c>
      <c r="D9" s="2209"/>
      <c r="E9" s="2209"/>
      <c r="F9" s="2209"/>
      <c r="G9" s="2209"/>
      <c r="H9" s="2209"/>
      <c r="I9" s="2209"/>
      <c r="J9" s="2209"/>
      <c r="K9" s="2209"/>
      <c r="L9" s="2209"/>
    </row>
    <row r="10" spans="1:13" s="33" customFormat="1" ht="19.95" customHeight="1">
      <c r="A10" s="347">
        <v>2016</v>
      </c>
      <c r="B10" s="107" t="s">
        <v>53</v>
      </c>
      <c r="C10" s="219">
        <v>7683249</v>
      </c>
      <c r="D10" s="219">
        <v>7682639</v>
      </c>
      <c r="E10" s="219">
        <v>2723676</v>
      </c>
      <c r="F10" s="219">
        <v>4253692</v>
      </c>
      <c r="G10" s="219">
        <v>679614</v>
      </c>
      <c r="H10" s="284">
        <v>5709964</v>
      </c>
      <c r="I10" s="219">
        <v>41606</v>
      </c>
      <c r="J10" s="219">
        <v>3526398</v>
      </c>
      <c r="K10" s="219">
        <v>1827339</v>
      </c>
      <c r="L10" s="625">
        <v>314621</v>
      </c>
      <c r="M10" s="526"/>
    </row>
    <row r="11" spans="1:13" s="33" customFormat="1" ht="19.95" customHeight="1">
      <c r="A11" s="347">
        <v>2017</v>
      </c>
      <c r="B11" s="107" t="s">
        <v>53</v>
      </c>
      <c r="C11" s="219">
        <v>7924084</v>
      </c>
      <c r="D11" s="219">
        <v>7922413</v>
      </c>
      <c r="E11" s="161">
        <v>3101678</v>
      </c>
      <c r="F11" s="219">
        <v>4030892</v>
      </c>
      <c r="G11" s="219">
        <v>763890</v>
      </c>
      <c r="H11" s="284">
        <v>5899884</v>
      </c>
      <c r="I11" s="219">
        <v>27267</v>
      </c>
      <c r="J11" s="219">
        <v>3781227</v>
      </c>
      <c r="K11" s="220">
        <v>1814341</v>
      </c>
      <c r="L11" s="220">
        <v>277049</v>
      </c>
      <c r="M11" s="526"/>
    </row>
    <row r="12" spans="1:13" s="33" customFormat="1" ht="19.95" customHeight="1">
      <c r="A12" s="347"/>
      <c r="B12" s="108" t="s">
        <v>43</v>
      </c>
      <c r="C12" s="146">
        <v>103.13454633580143</v>
      </c>
      <c r="D12" s="146">
        <v>103.12098485949946</v>
      </c>
      <c r="E12" s="146">
        <v>113.8783761357812</v>
      </c>
      <c r="F12" s="146">
        <v>94.762197168953463</v>
      </c>
      <c r="G12" s="146">
        <v>112.40056855803442</v>
      </c>
      <c r="H12" s="146">
        <v>103.32611554118381</v>
      </c>
      <c r="I12" s="146">
        <v>65.536220737393649</v>
      </c>
      <c r="J12" s="146">
        <v>107.22632555939518</v>
      </c>
      <c r="K12" s="146">
        <v>99.288692464835478</v>
      </c>
      <c r="L12" s="147">
        <v>88.058012656497823</v>
      </c>
      <c r="M12" s="1189"/>
    </row>
    <row r="13" spans="1:13" s="33" customFormat="1" ht="19.95" customHeight="1">
      <c r="A13" s="347"/>
      <c r="B13" s="108"/>
      <c r="C13" s="146"/>
      <c r="D13" s="146"/>
      <c r="E13" s="146"/>
      <c r="F13" s="146"/>
      <c r="G13" s="146"/>
      <c r="H13" s="357"/>
      <c r="I13" s="146"/>
      <c r="J13" s="146"/>
      <c r="K13" s="147"/>
      <c r="L13" s="147"/>
      <c r="M13" s="1189"/>
    </row>
    <row r="14" spans="1:13" s="140" customFormat="1" ht="19.95" customHeight="1">
      <c r="A14" s="354"/>
      <c r="B14" s="107"/>
      <c r="C14" s="219"/>
      <c r="D14" s="219"/>
      <c r="E14" s="219"/>
      <c r="F14" s="219"/>
      <c r="G14" s="219"/>
      <c r="H14" s="284"/>
      <c r="I14" s="219"/>
      <c r="J14" s="219"/>
      <c r="K14" s="220"/>
      <c r="L14" s="220"/>
    </row>
    <row r="15" spans="1:13" s="140" customFormat="1" ht="19.95" customHeight="1">
      <c r="A15" s="354">
        <v>2017</v>
      </c>
      <c r="B15" s="107" t="s">
        <v>613</v>
      </c>
      <c r="C15" s="219">
        <v>3093998</v>
      </c>
      <c r="D15" s="219">
        <v>3093498</v>
      </c>
      <c r="E15" s="219">
        <v>1082282</v>
      </c>
      <c r="F15" s="219">
        <v>1704922</v>
      </c>
      <c r="G15" s="219">
        <v>292282</v>
      </c>
      <c r="H15" s="284">
        <v>2307606</v>
      </c>
      <c r="I15" s="219">
        <v>9811</v>
      </c>
      <c r="J15" s="219">
        <v>1577815</v>
      </c>
      <c r="K15" s="220">
        <v>619240</v>
      </c>
      <c r="L15" s="220">
        <v>100740</v>
      </c>
    </row>
    <row r="16" spans="1:13" s="140" customFormat="1" ht="19.95" customHeight="1">
      <c r="A16" s="354"/>
      <c r="B16" s="107" t="s">
        <v>620</v>
      </c>
      <c r="C16" s="219">
        <v>5174027</v>
      </c>
      <c r="D16" s="219">
        <v>5172965</v>
      </c>
      <c r="E16" s="161">
        <v>1960790</v>
      </c>
      <c r="F16" s="219">
        <v>2626122</v>
      </c>
      <c r="G16" s="219">
        <v>566291</v>
      </c>
      <c r="H16" s="284">
        <v>3772721</v>
      </c>
      <c r="I16" s="219">
        <v>21746</v>
      </c>
      <c r="J16" s="219">
        <v>2573339</v>
      </c>
      <c r="K16" s="220">
        <v>1016015</v>
      </c>
      <c r="L16" s="220">
        <v>161621</v>
      </c>
    </row>
    <row r="17" spans="1:17" s="140" customFormat="1" ht="19.95" customHeight="1">
      <c r="A17" s="354"/>
      <c r="B17" s="107" t="s">
        <v>53</v>
      </c>
      <c r="C17" s="219">
        <v>7924084</v>
      </c>
      <c r="D17" s="219">
        <v>7922413</v>
      </c>
      <c r="E17" s="161">
        <v>3101678</v>
      </c>
      <c r="F17" s="219">
        <v>4030892</v>
      </c>
      <c r="G17" s="219">
        <v>763890</v>
      </c>
      <c r="H17" s="284">
        <v>5899884</v>
      </c>
      <c r="I17" s="219">
        <v>27267</v>
      </c>
      <c r="J17" s="219">
        <v>3781227</v>
      </c>
      <c r="K17" s="220">
        <v>1814341</v>
      </c>
      <c r="L17" s="220">
        <v>277049</v>
      </c>
    </row>
    <row r="18" spans="1:17" s="140" customFormat="1" ht="19.95" customHeight="1">
      <c r="A18" s="354"/>
      <c r="B18" s="107"/>
      <c r="C18" s="219"/>
      <c r="D18" s="219"/>
      <c r="E18" s="161"/>
      <c r="F18" s="219"/>
      <c r="G18" s="219"/>
      <c r="H18" s="284"/>
      <c r="I18" s="219"/>
      <c r="J18" s="219"/>
      <c r="K18" s="220"/>
      <c r="L18" s="220"/>
    </row>
    <row r="19" spans="1:17" s="140" customFormat="1" ht="19.95" customHeight="1">
      <c r="A19" s="354">
        <v>2018</v>
      </c>
      <c r="B19" s="107" t="s">
        <v>615</v>
      </c>
      <c r="C19" s="219">
        <v>1301025</v>
      </c>
      <c r="D19" s="219">
        <v>1300993</v>
      </c>
      <c r="E19" s="161">
        <v>542235</v>
      </c>
      <c r="F19" s="219">
        <v>656186</v>
      </c>
      <c r="G19" s="219">
        <v>96981</v>
      </c>
      <c r="H19" s="284">
        <v>927776</v>
      </c>
      <c r="I19" s="219">
        <v>2037</v>
      </c>
      <c r="J19" s="219">
        <v>576815</v>
      </c>
      <c r="K19" s="220">
        <v>296507</v>
      </c>
      <c r="L19" s="220">
        <v>52417</v>
      </c>
      <c r="M19" s="1507"/>
    </row>
    <row r="20" spans="1:17" s="140" customFormat="1" ht="19.95" customHeight="1">
      <c r="A20" s="354"/>
      <c r="B20" s="107" t="s">
        <v>613</v>
      </c>
      <c r="C20" s="219">
        <v>3361142</v>
      </c>
      <c r="D20" s="219">
        <v>3360890</v>
      </c>
      <c r="E20" s="161">
        <v>1330964</v>
      </c>
      <c r="F20" s="219">
        <v>1669130</v>
      </c>
      <c r="G20" s="219">
        <v>349171</v>
      </c>
      <c r="H20" s="284">
        <v>2496655</v>
      </c>
      <c r="I20" s="219">
        <v>8659</v>
      </c>
      <c r="J20" s="219">
        <v>1529865</v>
      </c>
      <c r="K20" s="220">
        <v>833086</v>
      </c>
      <c r="L20" s="1655">
        <v>125045</v>
      </c>
      <c r="M20" s="1507"/>
    </row>
    <row r="21" spans="1:17" s="140" customFormat="1" ht="19.95" customHeight="1">
      <c r="A21" s="354"/>
      <c r="B21" s="1640" t="s">
        <v>620</v>
      </c>
      <c r="C21" s="1641">
        <v>5645673</v>
      </c>
      <c r="D21" s="1641">
        <v>5645114</v>
      </c>
      <c r="E21" s="1628">
        <v>2169532</v>
      </c>
      <c r="F21" s="1641">
        <v>2794575</v>
      </c>
      <c r="G21" s="1641">
        <v>663037</v>
      </c>
      <c r="H21" s="284">
        <f>SUM(I21:L21)</f>
        <v>4056659</v>
      </c>
      <c r="I21" s="1641">
        <v>18328</v>
      </c>
      <c r="J21" s="1641">
        <v>2541029</v>
      </c>
      <c r="K21" s="1642">
        <v>1276703</v>
      </c>
      <c r="L21" s="1655">
        <v>220599</v>
      </c>
      <c r="M21" s="1507"/>
    </row>
    <row r="22" spans="1:17" s="140" customFormat="1" ht="19.95" customHeight="1">
      <c r="A22" s="354"/>
      <c r="B22" s="108" t="s">
        <v>43</v>
      </c>
      <c r="C22" s="146">
        <f>C21/C16*100</f>
        <v>109.11564628479906</v>
      </c>
      <c r="D22" s="146">
        <f t="shared" ref="D22:L22" si="0">D21/D16*100</f>
        <v>109.12724134031451</v>
      </c>
      <c r="E22" s="146">
        <f t="shared" si="0"/>
        <v>110.64581112714774</v>
      </c>
      <c r="F22" s="146">
        <f t="shared" si="0"/>
        <v>106.41451539570514</v>
      </c>
      <c r="G22" s="146">
        <f t="shared" si="0"/>
        <v>117.08414931545796</v>
      </c>
      <c r="H22" s="146">
        <f t="shared" si="0"/>
        <v>107.52607998312094</v>
      </c>
      <c r="I22" s="146">
        <f t="shared" si="0"/>
        <v>84.282166835280051</v>
      </c>
      <c r="J22" s="146">
        <f t="shared" si="0"/>
        <v>98.74443281666349</v>
      </c>
      <c r="K22" s="146">
        <f t="shared" si="0"/>
        <v>125.65788890912044</v>
      </c>
      <c r="L22" s="1755">
        <f t="shared" si="0"/>
        <v>136.49154503437052</v>
      </c>
      <c r="M22" s="1508"/>
      <c r="N22" s="418"/>
    </row>
    <row r="23" spans="1:17" s="122" customFormat="1" ht="20.100000000000001" customHeight="1">
      <c r="A23" s="2101" t="s">
        <v>764</v>
      </c>
      <c r="B23" s="2101"/>
      <c r="C23" s="2101"/>
      <c r="D23" s="2101"/>
      <c r="E23" s="2101"/>
      <c r="F23" s="2101"/>
      <c r="G23" s="2101"/>
      <c r="H23" s="2101"/>
      <c r="I23" s="203"/>
      <c r="L23" s="626"/>
      <c r="M23" s="1508"/>
      <c r="N23" s="140"/>
      <c r="O23" s="140"/>
      <c r="P23" s="140"/>
      <c r="Q23" s="140"/>
    </row>
    <row r="24" spans="1:17" s="1553" customFormat="1" ht="12.75" customHeight="1">
      <c r="A24" s="2195" t="s">
        <v>526</v>
      </c>
      <c r="B24" s="2195"/>
      <c r="C24" s="2195"/>
      <c r="D24" s="2195"/>
      <c r="E24" s="2195"/>
      <c r="F24" s="2195"/>
      <c r="G24" s="2195"/>
      <c r="H24" s="2195"/>
      <c r="I24" s="1556"/>
      <c r="L24" s="1396"/>
      <c r="M24" s="1756"/>
      <c r="N24" s="1397"/>
      <c r="O24" s="1397"/>
      <c r="P24" s="1397"/>
      <c r="Q24" s="1397"/>
    </row>
    <row r="25" spans="1:17" ht="12.75" customHeight="1">
      <c r="A25" s="34"/>
      <c r="B25" s="34"/>
      <c r="C25" s="34"/>
      <c r="D25" s="34"/>
      <c r="E25" s="34"/>
      <c r="F25" s="34"/>
      <c r="G25" s="34"/>
      <c r="H25" s="34"/>
      <c r="I25" s="34"/>
      <c r="L25" s="31"/>
      <c r="M25" s="1189"/>
      <c r="N25" s="33"/>
      <c r="O25" s="33"/>
      <c r="P25" s="33"/>
      <c r="Q25" s="33"/>
    </row>
    <row r="26" spans="1:17" ht="12.75" customHeight="1">
      <c r="A26" s="34"/>
      <c r="B26" s="34"/>
      <c r="C26" s="395"/>
      <c r="D26" s="395"/>
      <c r="E26" s="395"/>
      <c r="F26" s="34"/>
      <c r="G26" s="34"/>
      <c r="H26" s="34"/>
      <c r="I26" s="34"/>
      <c r="L26" s="31"/>
      <c r="M26" s="33"/>
      <c r="N26" s="33"/>
      <c r="O26" s="33"/>
      <c r="P26" s="33"/>
      <c r="Q26" s="33"/>
    </row>
    <row r="27" spans="1:17" ht="12.75" customHeight="1">
      <c r="A27" s="34"/>
      <c r="B27" s="34"/>
      <c r="C27" s="34"/>
      <c r="D27" s="34"/>
      <c r="E27" s="34"/>
      <c r="F27" s="34"/>
      <c r="G27" s="34"/>
      <c r="H27" s="34"/>
      <c r="I27" s="34"/>
      <c r="L27" s="31"/>
      <c r="M27" s="33"/>
      <c r="N27" s="33"/>
      <c r="O27" s="33"/>
      <c r="P27" s="33"/>
      <c r="Q27" s="33"/>
    </row>
    <row r="28" spans="1:17" ht="12.75" customHeight="1">
      <c r="A28" s="34"/>
      <c r="B28" s="34"/>
      <c r="C28" s="34"/>
      <c r="D28" s="34"/>
      <c r="E28" s="34"/>
      <c r="F28" s="34"/>
      <c r="G28" s="34"/>
      <c r="H28" s="34"/>
      <c r="I28" s="395"/>
      <c r="L28" s="31"/>
      <c r="M28" s="33"/>
      <c r="N28" s="33"/>
      <c r="O28" s="33"/>
      <c r="P28" s="33"/>
      <c r="Q28" s="33"/>
    </row>
    <row r="29" spans="1:17" ht="12.75" customHeight="1">
      <c r="A29" s="34"/>
      <c r="B29" s="34"/>
      <c r="C29" s="34"/>
      <c r="D29" s="34"/>
      <c r="E29" s="34"/>
      <c r="F29" s="34"/>
      <c r="G29" s="34"/>
      <c r="H29" s="34"/>
      <c r="I29" s="34"/>
      <c r="M29" s="33"/>
      <c r="N29" s="33"/>
      <c r="O29" s="33"/>
      <c r="P29" s="33"/>
      <c r="Q29" s="33"/>
    </row>
    <row r="30" spans="1:17">
      <c r="C30" s="42"/>
    </row>
    <row r="31" spans="1:17">
      <c r="C31" s="81"/>
    </row>
    <row r="32" spans="1:17">
      <c r="C32" s="80"/>
    </row>
    <row r="33" spans="3:3">
      <c r="C33" s="82"/>
    </row>
  </sheetData>
  <mergeCells count="12">
    <mergeCell ref="A1:D1"/>
    <mergeCell ref="A2:D2"/>
    <mergeCell ref="A3:E3"/>
    <mergeCell ref="A4:D4"/>
    <mergeCell ref="C9:L9"/>
    <mergeCell ref="A24:H24"/>
    <mergeCell ref="A5:B9"/>
    <mergeCell ref="C6:C8"/>
    <mergeCell ref="D6:D8"/>
    <mergeCell ref="H5:L5"/>
    <mergeCell ref="H6:L7"/>
    <mergeCell ref="A23:H23"/>
  </mergeCells>
  <phoneticPr fontId="0" type="noConversion"/>
  <hyperlinks>
    <hyperlink ref="J1" location="'Spis tablic     List of tables'!A43" display="Powrót do spisu tablic"/>
    <hyperlink ref="J2" location="'Spis tablic     List of tables'!A46" display="Return to list of tables"/>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
  <sheetViews>
    <sheetView showGridLines="0" zoomScaleNormal="100" workbookViewId="0">
      <selection sqref="A1:E1"/>
    </sheetView>
  </sheetViews>
  <sheetFormatPr defaultRowHeight="13.8"/>
  <cols>
    <col min="1" max="1" width="9.59765625" customWidth="1"/>
    <col min="2" max="2" width="13.59765625" customWidth="1"/>
    <col min="3" max="8" width="16.69921875" customWidth="1"/>
  </cols>
  <sheetData>
    <row r="1" spans="1:9" ht="15.6">
      <c r="A1" s="1965" t="s">
        <v>527</v>
      </c>
      <c r="B1" s="1965"/>
      <c r="C1" s="1965"/>
      <c r="D1" s="1965"/>
      <c r="E1" s="1965"/>
      <c r="G1" s="97" t="s">
        <v>31</v>
      </c>
    </row>
    <row r="2" spans="1:9" s="1306" customFormat="1" ht="15">
      <c r="A2" s="2207" t="s">
        <v>1236</v>
      </c>
      <c r="B2" s="2207"/>
      <c r="C2" s="2207"/>
      <c r="D2" s="2207"/>
      <c r="E2" s="1484"/>
      <c r="G2" s="1479" t="s">
        <v>283</v>
      </c>
    </row>
    <row r="3" spans="1:9" ht="24.9" customHeight="1">
      <c r="A3" s="1903" t="s">
        <v>1238</v>
      </c>
      <c r="B3" s="1904"/>
      <c r="C3" s="1897" t="s">
        <v>1237</v>
      </c>
      <c r="D3" s="1898"/>
      <c r="E3" s="1898"/>
      <c r="F3" s="1898"/>
      <c r="G3" s="1898"/>
      <c r="H3" s="1898"/>
    </row>
    <row r="4" spans="1:9" ht="15" customHeight="1">
      <c r="A4" s="1905"/>
      <c r="B4" s="1906"/>
      <c r="C4" s="1904" t="s">
        <v>1124</v>
      </c>
      <c r="D4" s="1973" t="s">
        <v>1239</v>
      </c>
      <c r="E4" s="1973" t="s">
        <v>1240</v>
      </c>
      <c r="F4" s="1973" t="s">
        <v>1241</v>
      </c>
      <c r="G4" s="1973" t="s">
        <v>1242</v>
      </c>
      <c r="H4" s="1916" t="s">
        <v>1243</v>
      </c>
    </row>
    <row r="5" spans="1:9" ht="15" customHeight="1">
      <c r="A5" s="1905"/>
      <c r="B5" s="1906"/>
      <c r="C5" s="1906"/>
      <c r="D5" s="1909"/>
      <c r="E5" s="2210"/>
      <c r="F5" s="1909"/>
      <c r="G5" s="1909"/>
      <c r="H5" s="1927"/>
    </row>
    <row r="6" spans="1:9" ht="150" customHeight="1">
      <c r="A6" s="1905"/>
      <c r="B6" s="1906"/>
      <c r="C6" s="1908"/>
      <c r="D6" s="1910"/>
      <c r="E6" s="2211"/>
      <c r="F6" s="1910"/>
      <c r="G6" s="1910"/>
      <c r="H6" s="2132"/>
    </row>
    <row r="7" spans="1:9" ht="24.9" customHeight="1">
      <c r="A7" s="1907"/>
      <c r="B7" s="1908"/>
      <c r="C7" s="1914" t="s">
        <v>1244</v>
      </c>
      <c r="D7" s="1898"/>
      <c r="E7" s="1898"/>
      <c r="F7" s="1898"/>
      <c r="G7" s="1898"/>
      <c r="H7" s="1898"/>
    </row>
    <row r="8" spans="1:9" s="484" customFormat="1" ht="21" customHeight="1">
      <c r="A8" s="347">
        <v>2016</v>
      </c>
      <c r="B8" s="107" t="s">
        <v>53</v>
      </c>
      <c r="C8" s="219">
        <v>96785</v>
      </c>
      <c r="D8" s="219">
        <v>705828</v>
      </c>
      <c r="E8" s="219">
        <v>450317</v>
      </c>
      <c r="F8" s="219">
        <v>49165</v>
      </c>
      <c r="G8" s="219">
        <v>185055</v>
      </c>
      <c r="H8" s="294">
        <v>7448</v>
      </c>
    </row>
    <row r="9" spans="1:9" s="484" customFormat="1" ht="21" customHeight="1">
      <c r="A9" s="347">
        <v>2017</v>
      </c>
      <c r="B9" s="107" t="s">
        <v>53</v>
      </c>
      <c r="C9" s="219">
        <v>103927</v>
      </c>
      <c r="D9" s="219">
        <v>733145</v>
      </c>
      <c r="E9" s="219">
        <v>441269</v>
      </c>
      <c r="F9" s="219">
        <v>26525</v>
      </c>
      <c r="G9" s="219">
        <v>232664</v>
      </c>
      <c r="H9" s="294">
        <v>8897</v>
      </c>
      <c r="I9" s="20"/>
    </row>
    <row r="10" spans="1:9" ht="21" customHeight="1">
      <c r="A10" s="58"/>
      <c r="B10" s="108" t="s">
        <v>43</v>
      </c>
      <c r="C10" s="146">
        <v>107.37924265123728</v>
      </c>
      <c r="D10" s="146">
        <v>103.87020633922145</v>
      </c>
      <c r="E10" s="146">
        <v>97.990748739221473</v>
      </c>
      <c r="F10" s="146">
        <v>53.95098138919964</v>
      </c>
      <c r="G10" s="146">
        <v>125.72694604306827</v>
      </c>
      <c r="H10" s="147">
        <v>119.45488721804512</v>
      </c>
      <c r="I10" s="20"/>
    </row>
    <row r="11" spans="1:9" s="555" customFormat="1" ht="19.95" customHeight="1">
      <c r="A11" s="540"/>
      <c r="B11" s="107"/>
      <c r="C11" s="219"/>
      <c r="D11" s="219"/>
      <c r="E11" s="219"/>
      <c r="F11" s="219"/>
      <c r="G11" s="219"/>
      <c r="H11" s="294"/>
      <c r="I11" s="20"/>
    </row>
    <row r="12" spans="1:9" s="534" customFormat="1" ht="19.95" customHeight="1">
      <c r="A12" s="347"/>
      <c r="B12" s="107"/>
      <c r="C12" s="219"/>
      <c r="D12" s="219"/>
      <c r="E12" s="219"/>
      <c r="F12" s="219"/>
      <c r="G12" s="219"/>
      <c r="H12" s="294"/>
    </row>
    <row r="13" spans="1:9" s="559" customFormat="1" ht="21" customHeight="1">
      <c r="A13" s="1635">
        <v>2017</v>
      </c>
      <c r="B13" s="107" t="s">
        <v>613</v>
      </c>
      <c r="C13" s="219">
        <v>46795</v>
      </c>
      <c r="D13" s="219">
        <v>308011</v>
      </c>
      <c r="E13" s="219">
        <v>122955</v>
      </c>
      <c r="F13" s="219">
        <v>17386</v>
      </c>
      <c r="G13" s="219">
        <v>133496</v>
      </c>
      <c r="H13" s="294">
        <v>3398</v>
      </c>
    </row>
    <row r="14" spans="1:9" s="589" customFormat="1" ht="21" customHeight="1">
      <c r="A14" s="347"/>
      <c r="B14" s="107" t="s">
        <v>620</v>
      </c>
      <c r="C14" s="219">
        <v>67958</v>
      </c>
      <c r="D14" s="219">
        <v>488810</v>
      </c>
      <c r="E14" s="219">
        <v>328619</v>
      </c>
      <c r="F14" s="219">
        <v>19183</v>
      </c>
      <c r="G14" s="219">
        <v>168779</v>
      </c>
      <c r="H14" s="294">
        <v>5918</v>
      </c>
    </row>
    <row r="15" spans="1:9" s="1130" customFormat="1" ht="21" customHeight="1">
      <c r="A15" s="347"/>
      <c r="B15" s="107" t="s">
        <v>53</v>
      </c>
      <c r="C15" s="219">
        <v>103927</v>
      </c>
      <c r="D15" s="219">
        <v>733145</v>
      </c>
      <c r="E15" s="219">
        <v>441269</v>
      </c>
      <c r="F15" s="219">
        <v>26525</v>
      </c>
      <c r="G15" s="219">
        <v>232664</v>
      </c>
      <c r="H15" s="294">
        <v>8897</v>
      </c>
    </row>
    <row r="16" spans="1:9" s="1145" customFormat="1" ht="21" customHeight="1">
      <c r="A16" s="347"/>
      <c r="B16" s="107"/>
      <c r="C16" s="219"/>
      <c r="D16" s="219"/>
      <c r="E16" s="219"/>
      <c r="F16" s="219"/>
      <c r="G16" s="219"/>
      <c r="H16" s="294"/>
    </row>
    <row r="17" spans="1:17" s="1130" customFormat="1" ht="21" customHeight="1">
      <c r="A17" s="347">
        <v>2018</v>
      </c>
      <c r="B17" s="107" t="s">
        <v>615</v>
      </c>
      <c r="C17" s="219">
        <v>38674</v>
      </c>
      <c r="D17" s="219">
        <v>143814</v>
      </c>
      <c r="E17" s="219">
        <v>54912</v>
      </c>
      <c r="F17" s="219">
        <v>5887</v>
      </c>
      <c r="G17" s="219">
        <v>24233</v>
      </c>
      <c r="H17" s="294">
        <v>1572</v>
      </c>
      <c r="I17" s="711"/>
    </row>
    <row r="18" spans="1:17" s="1298" customFormat="1" ht="21" customHeight="1">
      <c r="A18" s="347"/>
      <c r="B18" s="107" t="s">
        <v>613</v>
      </c>
      <c r="C18" s="219">
        <v>80912</v>
      </c>
      <c r="D18" s="219">
        <v>357735</v>
      </c>
      <c r="E18" s="219">
        <v>157938</v>
      </c>
      <c r="F18" s="219">
        <v>11460</v>
      </c>
      <c r="G18" s="219">
        <v>57668</v>
      </c>
      <c r="H18" s="294">
        <v>4951</v>
      </c>
      <c r="I18" s="711"/>
    </row>
    <row r="19" spans="1:17" s="1633" customFormat="1" ht="21" customHeight="1">
      <c r="A19" s="1635"/>
      <c r="B19" s="1640" t="s">
        <v>620</v>
      </c>
      <c r="C19" s="1641">
        <v>127993</v>
      </c>
      <c r="D19" s="1641">
        <v>579059</v>
      </c>
      <c r="E19" s="1641">
        <v>376684</v>
      </c>
      <c r="F19" s="1641">
        <v>19820</v>
      </c>
      <c r="G19" s="1641">
        <v>102008</v>
      </c>
      <c r="H19" s="294">
        <v>6317</v>
      </c>
      <c r="I19" s="711"/>
    </row>
    <row r="20" spans="1:17" s="346" customFormat="1" ht="21" customHeight="1">
      <c r="A20" s="347"/>
      <c r="B20" s="108" t="s">
        <v>43</v>
      </c>
      <c r="C20" s="170">
        <f>C19/C14*100</f>
        <v>188.34132846758291</v>
      </c>
      <c r="D20" s="170">
        <f t="shared" ref="D20:H20" si="0">D19/D14*100</f>
        <v>118.46300198441114</v>
      </c>
      <c r="E20" s="170">
        <f t="shared" si="0"/>
        <v>114.62636061822353</v>
      </c>
      <c r="F20" s="170">
        <f t="shared" si="0"/>
        <v>103.32064849085127</v>
      </c>
      <c r="G20" s="170">
        <f t="shared" si="0"/>
        <v>60.438798665710777</v>
      </c>
      <c r="H20" s="1762">
        <f t="shared" si="0"/>
        <v>106.74214261574858</v>
      </c>
      <c r="I20" s="711"/>
    </row>
    <row r="21" spans="1:17" s="122" customFormat="1" ht="21" customHeight="1">
      <c r="A21" s="2101" t="s">
        <v>764</v>
      </c>
      <c r="B21" s="2101"/>
      <c r="C21" s="2101"/>
      <c r="D21" s="2101"/>
      <c r="E21" s="2101"/>
      <c r="F21" s="2101"/>
      <c r="G21" s="2101"/>
      <c r="H21" s="2101"/>
      <c r="I21" s="626"/>
      <c r="L21" s="140"/>
      <c r="M21" s="140"/>
      <c r="N21" s="140"/>
      <c r="O21" s="140"/>
      <c r="P21" s="140"/>
      <c r="Q21" s="140"/>
    </row>
    <row r="22" spans="1:17" s="1553" customFormat="1" ht="16.95" customHeight="1">
      <c r="A22" s="2195" t="s">
        <v>526</v>
      </c>
      <c r="B22" s="2195"/>
      <c r="C22" s="2195"/>
      <c r="D22" s="2195"/>
      <c r="E22" s="2195"/>
      <c r="F22" s="2195"/>
      <c r="G22" s="2195"/>
      <c r="H22" s="2195"/>
      <c r="I22" s="1396"/>
      <c r="L22" s="1397"/>
      <c r="M22" s="1397"/>
      <c r="N22" s="1397"/>
      <c r="O22" s="1397"/>
      <c r="P22" s="1397"/>
      <c r="Q22" s="1397"/>
    </row>
  </sheetData>
  <mergeCells count="13">
    <mergeCell ref="A1:E1"/>
    <mergeCell ref="A2:D2"/>
    <mergeCell ref="A3:B7"/>
    <mergeCell ref="C3:H3"/>
    <mergeCell ref="C4:C6"/>
    <mergeCell ref="A21:H21"/>
    <mergeCell ref="A22:H22"/>
    <mergeCell ref="D4:D6"/>
    <mergeCell ref="E4:E6"/>
    <mergeCell ref="F4:F6"/>
    <mergeCell ref="G4:G6"/>
    <mergeCell ref="H4:H6"/>
    <mergeCell ref="C7:H7"/>
  </mergeCells>
  <phoneticPr fontId="0" type="noConversion"/>
  <hyperlinks>
    <hyperlink ref="G1" location="'Spis tablic     List of tables'!A44" display="Powrót do spisu tablic"/>
    <hyperlink ref="G2" location="'Spis tablic     List of tables'!A47"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
  <sheetViews>
    <sheetView showGridLines="0" zoomScaleNormal="100" workbookViewId="0">
      <selection sqref="A1:G1"/>
    </sheetView>
  </sheetViews>
  <sheetFormatPr defaultColWidth="9" defaultRowHeight="13.2"/>
  <cols>
    <col min="1" max="1" width="8" style="4" customWidth="1"/>
    <col min="2" max="2" width="11.69921875" style="4" customWidth="1"/>
    <col min="3" max="3" width="12.69921875" style="4" customWidth="1"/>
    <col min="4" max="15" width="8.19921875" style="4" customWidth="1"/>
    <col min="16" max="16384" width="9" style="4"/>
  </cols>
  <sheetData>
    <row r="1" spans="1:15" s="477" customFormat="1" ht="14.85" customHeight="1">
      <c r="A1" s="1825" t="s">
        <v>631</v>
      </c>
      <c r="B1" s="1825"/>
      <c r="C1" s="1825"/>
      <c r="D1" s="1825"/>
      <c r="E1" s="1825"/>
      <c r="F1" s="1825"/>
      <c r="G1" s="1825"/>
      <c r="H1" s="1255"/>
      <c r="I1" s="1256"/>
      <c r="J1" s="1256"/>
      <c r="K1" s="1256"/>
      <c r="L1" s="1256"/>
      <c r="M1" s="1257" t="s">
        <v>31</v>
      </c>
      <c r="N1" s="1258"/>
    </row>
    <row r="2" spans="1:15" s="1309" customFormat="1" ht="14.85" customHeight="1">
      <c r="A2" s="1882" t="s">
        <v>1245</v>
      </c>
      <c r="B2" s="1882"/>
      <c r="C2" s="1882"/>
      <c r="D2" s="1882"/>
      <c r="E2" s="1882"/>
      <c r="F2" s="1882"/>
      <c r="G2" s="1882"/>
      <c r="H2" s="1312"/>
      <c r="I2" s="1312"/>
      <c r="J2" s="1312"/>
      <c r="K2" s="1312"/>
      <c r="L2" s="1312"/>
      <c r="M2" s="1349" t="s">
        <v>283</v>
      </c>
      <c r="N2" s="1398"/>
    </row>
    <row r="3" spans="1:15" ht="14.25" customHeight="1">
      <c r="A3" s="1808" t="s">
        <v>1246</v>
      </c>
      <c r="B3" s="1811"/>
      <c r="C3" s="2115" t="s">
        <v>1247</v>
      </c>
      <c r="D3" s="903"/>
      <c r="E3" s="903"/>
      <c r="F3" s="904"/>
      <c r="G3" s="1816" t="s">
        <v>1251</v>
      </c>
      <c r="H3" s="1804" t="s">
        <v>1252</v>
      </c>
      <c r="I3" s="1808"/>
      <c r="J3" s="1808"/>
      <c r="K3" s="1808"/>
      <c r="L3" s="1808"/>
      <c r="M3" s="1808"/>
      <c r="N3" s="1808"/>
      <c r="O3" s="1808"/>
    </row>
    <row r="4" spans="1:15">
      <c r="A4" s="1809"/>
      <c r="B4" s="1812"/>
      <c r="C4" s="1805"/>
      <c r="D4" s="905"/>
      <c r="E4" s="905"/>
      <c r="F4" s="906"/>
      <c r="G4" s="1817"/>
      <c r="H4" s="1805"/>
      <c r="I4" s="1809"/>
      <c r="J4" s="1809"/>
      <c r="K4" s="1809"/>
      <c r="L4" s="1809"/>
      <c r="M4" s="1809"/>
      <c r="N4" s="1809"/>
      <c r="O4" s="1809"/>
    </row>
    <row r="5" spans="1:15" ht="14.25" customHeight="1">
      <c r="A5" s="1809"/>
      <c r="B5" s="1812"/>
      <c r="C5" s="1805"/>
      <c r="D5" s="1826" t="s">
        <v>1248</v>
      </c>
      <c r="E5" s="1826" t="s">
        <v>1249</v>
      </c>
      <c r="F5" s="2212" t="s">
        <v>1250</v>
      </c>
      <c r="G5" s="1817"/>
      <c r="H5" s="1806"/>
      <c r="I5" s="1810"/>
      <c r="J5" s="1810"/>
      <c r="K5" s="1810"/>
      <c r="L5" s="1810"/>
      <c r="M5" s="1810"/>
      <c r="N5" s="1810"/>
      <c r="O5" s="1810"/>
    </row>
    <row r="6" spans="1:15" ht="13.5" customHeight="1">
      <c r="A6" s="1809"/>
      <c r="B6" s="1812"/>
      <c r="C6" s="1805"/>
      <c r="D6" s="1827"/>
      <c r="E6" s="1827"/>
      <c r="F6" s="2093"/>
      <c r="G6" s="1817"/>
      <c r="H6" s="1804" t="s">
        <v>1253</v>
      </c>
      <c r="I6" s="1808"/>
      <c r="J6" s="1808"/>
      <c r="K6" s="1811"/>
      <c r="L6" s="1804" t="s">
        <v>1255</v>
      </c>
      <c r="M6" s="1808"/>
      <c r="N6" s="1808"/>
      <c r="O6" s="1808"/>
    </row>
    <row r="7" spans="1:15">
      <c r="A7" s="1809"/>
      <c r="B7" s="1812"/>
      <c r="C7" s="1805"/>
      <c r="D7" s="1827"/>
      <c r="E7" s="1827"/>
      <c r="F7" s="2093"/>
      <c r="G7" s="1817"/>
      <c r="H7" s="1805"/>
      <c r="I7" s="1809"/>
      <c r="J7" s="1809"/>
      <c r="K7" s="1812"/>
      <c r="L7" s="1805"/>
      <c r="M7" s="1809"/>
      <c r="N7" s="1809"/>
      <c r="O7" s="1809"/>
    </row>
    <row r="8" spans="1:15">
      <c r="A8" s="1809"/>
      <c r="B8" s="1812"/>
      <c r="C8" s="1805"/>
      <c r="D8" s="1827"/>
      <c r="E8" s="1827"/>
      <c r="F8" s="2093"/>
      <c r="G8" s="1817"/>
      <c r="H8" s="1805"/>
      <c r="I8" s="1814"/>
      <c r="J8" s="1814"/>
      <c r="K8" s="1815"/>
      <c r="L8" s="1805"/>
      <c r="M8" s="1814"/>
      <c r="N8" s="1814"/>
      <c r="O8" s="1814"/>
    </row>
    <row r="9" spans="1:15" ht="14.25" customHeight="1">
      <c r="A9" s="1809"/>
      <c r="B9" s="1812"/>
      <c r="C9" s="1805"/>
      <c r="D9" s="1827"/>
      <c r="E9" s="1827"/>
      <c r="F9" s="2093"/>
      <c r="G9" s="1817"/>
      <c r="H9" s="1805"/>
      <c r="I9" s="1826" t="s">
        <v>1968</v>
      </c>
      <c r="J9" s="1826" t="s">
        <v>1969</v>
      </c>
      <c r="K9" s="1847" t="s">
        <v>1254</v>
      </c>
      <c r="L9" s="1817"/>
      <c r="M9" s="1826" t="s">
        <v>1968</v>
      </c>
      <c r="N9" s="1826" t="s">
        <v>1969</v>
      </c>
      <c r="O9" s="1847" t="s">
        <v>1256</v>
      </c>
    </row>
    <row r="10" spans="1:15" ht="14.25" customHeight="1">
      <c r="A10" s="1809"/>
      <c r="B10" s="1812"/>
      <c r="C10" s="1805"/>
      <c r="D10" s="1827"/>
      <c r="E10" s="1827"/>
      <c r="F10" s="2093"/>
      <c r="G10" s="1817"/>
      <c r="H10" s="1805"/>
      <c r="I10" s="1827"/>
      <c r="J10" s="1827"/>
      <c r="K10" s="1848"/>
      <c r="L10" s="1817"/>
      <c r="M10" s="1827"/>
      <c r="N10" s="1827"/>
      <c r="O10" s="1848"/>
    </row>
    <row r="11" spans="1:15">
      <c r="A11" s="1809"/>
      <c r="B11" s="1812"/>
      <c r="C11" s="1805"/>
      <c r="D11" s="1827"/>
      <c r="E11" s="1827"/>
      <c r="F11" s="2093"/>
      <c r="G11" s="1817"/>
      <c r="H11" s="1805"/>
      <c r="I11" s="1827"/>
      <c r="J11" s="1827"/>
      <c r="K11" s="1848"/>
      <c r="L11" s="1817"/>
      <c r="M11" s="1827"/>
      <c r="N11" s="1827"/>
      <c r="O11" s="1848"/>
    </row>
    <row r="12" spans="1:15">
      <c r="A12" s="1809"/>
      <c r="B12" s="1812"/>
      <c r="C12" s="1805"/>
      <c r="D12" s="1827"/>
      <c r="E12" s="1827"/>
      <c r="F12" s="2093"/>
      <c r="G12" s="1817"/>
      <c r="H12" s="1805"/>
      <c r="I12" s="1827"/>
      <c r="J12" s="1827"/>
      <c r="K12" s="1848"/>
      <c r="L12" s="1817"/>
      <c r="M12" s="1827"/>
      <c r="N12" s="1827"/>
      <c r="O12" s="1848"/>
    </row>
    <row r="13" spans="1:15">
      <c r="A13" s="1809"/>
      <c r="B13" s="1812"/>
      <c r="C13" s="1805"/>
      <c r="D13" s="1827"/>
      <c r="E13" s="1827"/>
      <c r="F13" s="2093"/>
      <c r="G13" s="1817"/>
      <c r="H13" s="1805"/>
      <c r="I13" s="1827"/>
      <c r="J13" s="1827"/>
      <c r="K13" s="1848"/>
      <c r="L13" s="1817"/>
      <c r="M13" s="1827"/>
      <c r="N13" s="1827"/>
      <c r="O13" s="1848"/>
    </row>
    <row r="14" spans="1:15">
      <c r="A14" s="1809"/>
      <c r="B14" s="1812"/>
      <c r="C14" s="1805"/>
      <c r="D14" s="1827"/>
      <c r="E14" s="1827"/>
      <c r="F14" s="2093"/>
      <c r="G14" s="1817"/>
      <c r="H14" s="1805"/>
      <c r="I14" s="1827"/>
      <c r="J14" s="1827"/>
      <c r="K14" s="1848"/>
      <c r="L14" s="1817"/>
      <c r="M14" s="1827"/>
      <c r="N14" s="1827"/>
      <c r="O14" s="1848"/>
    </row>
    <row r="15" spans="1:15">
      <c r="A15" s="1809"/>
      <c r="B15" s="1812"/>
      <c r="C15" s="1805"/>
      <c r="D15" s="1827"/>
      <c r="E15" s="1827"/>
      <c r="F15" s="2093"/>
      <c r="G15" s="1817"/>
      <c r="H15" s="1805"/>
      <c r="I15" s="1827"/>
      <c r="J15" s="1827"/>
      <c r="K15" s="1848"/>
      <c r="L15" s="1817"/>
      <c r="M15" s="1827"/>
      <c r="N15" s="1827"/>
      <c r="O15" s="1848"/>
    </row>
    <row r="16" spans="1:15" ht="27.75" customHeight="1">
      <c r="A16" s="1814"/>
      <c r="B16" s="1815"/>
      <c r="C16" s="1813"/>
      <c r="D16" s="1828"/>
      <c r="E16" s="1828"/>
      <c r="F16" s="2213"/>
      <c r="G16" s="1881"/>
      <c r="H16" s="1813"/>
      <c r="I16" s="1828"/>
      <c r="J16" s="1828"/>
      <c r="K16" s="1849"/>
      <c r="L16" s="1881"/>
      <c r="M16" s="1828"/>
      <c r="N16" s="1828"/>
      <c r="O16" s="1849"/>
    </row>
    <row r="17" spans="1:20" ht="16.95" customHeight="1">
      <c r="A17" s="810">
        <v>2016</v>
      </c>
      <c r="B17" s="628" t="s">
        <v>53</v>
      </c>
      <c r="C17" s="565">
        <v>20742</v>
      </c>
      <c r="D17" s="1209" t="s">
        <v>15</v>
      </c>
      <c r="E17" s="1209" t="s">
        <v>15</v>
      </c>
      <c r="F17" s="1210">
        <v>16</v>
      </c>
      <c r="G17" s="1209">
        <v>16553</v>
      </c>
      <c r="H17" s="1209">
        <v>17379</v>
      </c>
      <c r="I17" s="1209">
        <v>7050</v>
      </c>
      <c r="J17" s="1209">
        <v>9994</v>
      </c>
      <c r="K17" s="1210">
        <v>129</v>
      </c>
      <c r="L17" s="1209">
        <v>1656</v>
      </c>
      <c r="M17" s="1209">
        <v>1067</v>
      </c>
      <c r="N17" s="1209">
        <v>573</v>
      </c>
      <c r="O17" s="1211">
        <v>6</v>
      </c>
    </row>
    <row r="18" spans="1:20" ht="16.95" customHeight="1">
      <c r="A18" s="810">
        <v>2017</v>
      </c>
      <c r="B18" s="628" t="s">
        <v>53</v>
      </c>
      <c r="C18" s="565">
        <v>25333</v>
      </c>
      <c r="D18" s="1209" t="s">
        <v>15</v>
      </c>
      <c r="E18" s="1209" t="s">
        <v>15</v>
      </c>
      <c r="F18" s="1210">
        <v>28</v>
      </c>
      <c r="G18" s="1209">
        <v>20558</v>
      </c>
      <c r="H18" s="1209">
        <v>19963</v>
      </c>
      <c r="I18" s="1209">
        <v>8634</v>
      </c>
      <c r="J18" s="1209">
        <v>11037</v>
      </c>
      <c r="K18" s="1210">
        <v>195</v>
      </c>
      <c r="L18" s="1212">
        <v>1865</v>
      </c>
      <c r="M18" s="1212">
        <v>1254</v>
      </c>
      <c r="N18" s="1212">
        <v>596</v>
      </c>
      <c r="O18" s="1213">
        <v>10.004</v>
      </c>
    </row>
    <row r="19" spans="1:20" ht="20.100000000000001" customHeight="1">
      <c r="A19" s="739"/>
      <c r="B19" s="907" t="s">
        <v>43</v>
      </c>
      <c r="C19" s="152">
        <v>122.1</v>
      </c>
      <c r="D19" s="1193" t="s">
        <v>15</v>
      </c>
      <c r="E19" s="1193" t="s">
        <v>15</v>
      </c>
      <c r="F19" s="1193">
        <v>175</v>
      </c>
      <c r="G19" s="1193">
        <v>124.2</v>
      </c>
      <c r="H19" s="1193">
        <v>114.9</v>
      </c>
      <c r="I19" s="1193">
        <v>122.5</v>
      </c>
      <c r="J19" s="1193">
        <v>110.4</v>
      </c>
      <c r="K19" s="1193">
        <v>151.19999999999999</v>
      </c>
      <c r="L19" s="1193">
        <v>112.6</v>
      </c>
      <c r="M19" s="1193">
        <v>117.6</v>
      </c>
      <c r="N19" s="1193">
        <v>104.1</v>
      </c>
      <c r="O19" s="1214">
        <v>154.4</v>
      </c>
    </row>
    <row r="20" spans="1:20" s="66" customFormat="1" ht="18" customHeight="1">
      <c r="A20" s="627">
        <v>2017</v>
      </c>
      <c r="B20" s="628" t="s">
        <v>618</v>
      </c>
      <c r="C20" s="565">
        <v>15069</v>
      </c>
      <c r="D20" s="1209" t="s">
        <v>15</v>
      </c>
      <c r="E20" s="1209" t="s">
        <v>15</v>
      </c>
      <c r="F20" s="1210">
        <v>4</v>
      </c>
      <c r="G20" s="1209">
        <v>11661</v>
      </c>
      <c r="H20" s="1209">
        <v>12383</v>
      </c>
      <c r="I20" s="1209" t="s">
        <v>1971</v>
      </c>
      <c r="J20" s="1209" t="s">
        <v>1974</v>
      </c>
      <c r="K20" s="1210">
        <v>133</v>
      </c>
      <c r="L20" s="1212">
        <v>1107</v>
      </c>
      <c r="M20" s="1212" t="s">
        <v>1977</v>
      </c>
      <c r="N20" s="1212" t="s">
        <v>1980</v>
      </c>
      <c r="O20" s="1213">
        <v>7.2119999999999997</v>
      </c>
      <c r="P20" s="489"/>
    </row>
    <row r="21" spans="1:20" s="66" customFormat="1" ht="18" customHeight="1">
      <c r="A21" s="627"/>
      <c r="B21" s="628" t="s">
        <v>619</v>
      </c>
      <c r="C21" s="565">
        <v>17110</v>
      </c>
      <c r="D21" s="1209" t="s">
        <v>15</v>
      </c>
      <c r="E21" s="1209" t="s">
        <v>15</v>
      </c>
      <c r="F21" s="1210">
        <v>4</v>
      </c>
      <c r="G21" s="1209">
        <v>14075</v>
      </c>
      <c r="H21" s="1209">
        <v>13492</v>
      </c>
      <c r="I21" s="1209" t="s">
        <v>1972</v>
      </c>
      <c r="J21" s="1209" t="s">
        <v>1975</v>
      </c>
      <c r="K21" s="1210">
        <v>133</v>
      </c>
      <c r="L21" s="1212">
        <v>1232</v>
      </c>
      <c r="M21" s="1212" t="s">
        <v>1978</v>
      </c>
      <c r="N21" s="1212" t="s">
        <v>1981</v>
      </c>
      <c r="O21" s="1213">
        <v>7.2119999999999997</v>
      </c>
      <c r="P21" s="489"/>
    </row>
    <row r="22" spans="1:20" s="646" customFormat="1" ht="18" customHeight="1">
      <c r="A22" s="627"/>
      <c r="B22" s="628" t="s">
        <v>620</v>
      </c>
      <c r="C22" s="565">
        <v>19278</v>
      </c>
      <c r="D22" s="1209" t="s">
        <v>15</v>
      </c>
      <c r="E22" s="1209" t="s">
        <v>15</v>
      </c>
      <c r="F22" s="1210">
        <v>4</v>
      </c>
      <c r="G22" s="1209">
        <v>16404</v>
      </c>
      <c r="H22" s="1209">
        <v>14575</v>
      </c>
      <c r="I22" s="1209" t="s">
        <v>1973</v>
      </c>
      <c r="J22" s="1209" t="s">
        <v>1976</v>
      </c>
      <c r="K22" s="1210">
        <v>179</v>
      </c>
      <c r="L22" s="1212">
        <v>1350</v>
      </c>
      <c r="M22" s="1212" t="s">
        <v>1979</v>
      </c>
      <c r="N22" s="1212" t="s">
        <v>1982</v>
      </c>
      <c r="O22" s="1213">
        <v>9</v>
      </c>
      <c r="P22" s="489"/>
    </row>
    <row r="23" spans="1:20" s="660" customFormat="1" ht="18" customHeight="1">
      <c r="A23" s="658"/>
      <c r="B23" s="659" t="s">
        <v>621</v>
      </c>
      <c r="C23" s="318">
        <v>20922</v>
      </c>
      <c r="D23" s="1209" t="s">
        <v>15</v>
      </c>
      <c r="E23" s="1209" t="s">
        <v>15</v>
      </c>
      <c r="F23" s="1210">
        <v>4</v>
      </c>
      <c r="G23" s="1209">
        <v>17802</v>
      </c>
      <c r="H23" s="1209">
        <v>16018</v>
      </c>
      <c r="I23" s="1209">
        <v>6925</v>
      </c>
      <c r="J23" s="1209">
        <v>8819</v>
      </c>
      <c r="K23" s="1210">
        <v>195</v>
      </c>
      <c r="L23" s="1212">
        <v>1491</v>
      </c>
      <c r="M23" s="1212">
        <v>1002</v>
      </c>
      <c r="N23" s="1212">
        <v>475</v>
      </c>
      <c r="O23" s="1213">
        <v>10</v>
      </c>
      <c r="P23" s="714"/>
    </row>
    <row r="24" spans="1:20" s="660" customFormat="1" ht="18" customHeight="1">
      <c r="A24" s="658"/>
      <c r="B24" s="659" t="s">
        <v>622</v>
      </c>
      <c r="C24" s="318">
        <v>22904</v>
      </c>
      <c r="D24" s="1209" t="s">
        <v>15</v>
      </c>
      <c r="E24" s="1209" t="s">
        <v>15</v>
      </c>
      <c r="F24" s="1210">
        <v>28</v>
      </c>
      <c r="G24" s="1209">
        <v>19142</v>
      </c>
      <c r="H24" s="1209">
        <v>18285</v>
      </c>
      <c r="I24" s="1209">
        <v>7658</v>
      </c>
      <c r="J24" s="1209">
        <v>10350</v>
      </c>
      <c r="K24" s="1210">
        <v>195</v>
      </c>
      <c r="L24" s="1212">
        <v>1682</v>
      </c>
      <c r="M24" s="1212">
        <v>1111</v>
      </c>
      <c r="N24" s="1212">
        <v>557</v>
      </c>
      <c r="O24" s="1213">
        <v>10.004</v>
      </c>
      <c r="P24" s="714"/>
    </row>
    <row r="25" spans="1:20" s="629" customFormat="1" ht="18" customHeight="1">
      <c r="A25" s="627"/>
      <c r="B25" s="628" t="s">
        <v>53</v>
      </c>
      <c r="C25" s="565">
        <v>25539</v>
      </c>
      <c r="D25" s="1209" t="s">
        <v>15</v>
      </c>
      <c r="E25" s="1209" t="s">
        <v>15</v>
      </c>
      <c r="F25" s="1210">
        <v>28</v>
      </c>
      <c r="G25" s="1209">
        <v>20558</v>
      </c>
      <c r="H25" s="1209">
        <v>19963</v>
      </c>
      <c r="I25" s="1209">
        <v>8634</v>
      </c>
      <c r="J25" s="1209">
        <v>11037</v>
      </c>
      <c r="K25" s="1210">
        <v>195</v>
      </c>
      <c r="L25" s="1212">
        <v>1865</v>
      </c>
      <c r="M25" s="1212">
        <v>1254</v>
      </c>
      <c r="N25" s="1212">
        <v>596</v>
      </c>
      <c r="O25" s="1213">
        <v>10.004</v>
      </c>
      <c r="P25" s="489"/>
    </row>
    <row r="26" spans="1:20" s="629" customFormat="1" ht="13.5" customHeight="1">
      <c r="A26" s="627"/>
      <c r="B26" s="628"/>
      <c r="C26" s="565"/>
      <c r="D26" s="1209"/>
      <c r="E26" s="1209"/>
      <c r="F26" s="1210"/>
      <c r="G26" s="1209"/>
      <c r="H26" s="1209"/>
      <c r="I26" s="1209"/>
      <c r="J26" s="1209"/>
      <c r="K26" s="1210"/>
      <c r="L26" s="1212"/>
      <c r="M26" s="1212"/>
      <c r="N26" s="1212"/>
      <c r="O26" s="1213"/>
      <c r="P26" s="489"/>
    </row>
    <row r="27" spans="1:20" s="629" customFormat="1" ht="18" customHeight="1">
      <c r="A27" s="627">
        <v>2018</v>
      </c>
      <c r="B27" s="628" t="s">
        <v>81</v>
      </c>
      <c r="C27" s="565">
        <v>2516</v>
      </c>
      <c r="D27" s="1209">
        <v>655</v>
      </c>
      <c r="E27" s="1209">
        <v>1713</v>
      </c>
      <c r="F27" s="1210">
        <v>18</v>
      </c>
      <c r="G27" s="1209">
        <v>1391</v>
      </c>
      <c r="H27" s="1209">
        <v>2018</v>
      </c>
      <c r="I27" s="1209">
        <v>768</v>
      </c>
      <c r="J27" s="1209">
        <v>1250</v>
      </c>
      <c r="K27" s="1210" t="s">
        <v>612</v>
      </c>
      <c r="L27" s="1212">
        <v>185</v>
      </c>
      <c r="M27" s="1212">
        <v>115</v>
      </c>
      <c r="N27" s="1212">
        <v>69</v>
      </c>
      <c r="O27" s="1213" t="s">
        <v>612</v>
      </c>
      <c r="P27" s="489"/>
    </row>
    <row r="28" spans="1:20" s="629" customFormat="1" ht="18" customHeight="1">
      <c r="A28" s="627"/>
      <c r="B28" s="628" t="s">
        <v>614</v>
      </c>
      <c r="C28" s="565">
        <v>4052</v>
      </c>
      <c r="D28" s="1209">
        <v>1310</v>
      </c>
      <c r="E28" s="1209">
        <v>2594</v>
      </c>
      <c r="F28" s="1210">
        <v>18</v>
      </c>
      <c r="G28" s="1209">
        <v>2610</v>
      </c>
      <c r="H28" s="1209">
        <v>3278</v>
      </c>
      <c r="I28" s="1209">
        <v>1434</v>
      </c>
      <c r="J28" s="1209">
        <v>1844</v>
      </c>
      <c r="K28" s="1210" t="s">
        <v>612</v>
      </c>
      <c r="L28" s="1212">
        <v>319</v>
      </c>
      <c r="M28" s="1212">
        <v>216</v>
      </c>
      <c r="N28" s="1212">
        <v>103</v>
      </c>
      <c r="O28" s="1213" t="s">
        <v>612</v>
      </c>
      <c r="P28" s="489"/>
    </row>
    <row r="29" spans="1:20" s="629" customFormat="1" ht="18" customHeight="1">
      <c r="A29" s="627"/>
      <c r="B29" s="628" t="s">
        <v>615</v>
      </c>
      <c r="C29" s="565">
        <v>6097</v>
      </c>
      <c r="D29" s="1209">
        <v>2163</v>
      </c>
      <c r="E29" s="1209">
        <v>3786</v>
      </c>
      <c r="F29" s="1210">
        <v>18</v>
      </c>
      <c r="G29" s="1209">
        <v>5121</v>
      </c>
      <c r="H29" s="1209">
        <v>4557</v>
      </c>
      <c r="I29" s="1209">
        <v>2128</v>
      </c>
      <c r="J29" s="1209">
        <v>2403</v>
      </c>
      <c r="K29" s="1210" t="s">
        <v>612</v>
      </c>
      <c r="L29" s="1212">
        <v>456</v>
      </c>
      <c r="M29" s="1212">
        <v>322</v>
      </c>
      <c r="N29" s="1212">
        <v>133</v>
      </c>
      <c r="O29" s="1213" t="s">
        <v>612</v>
      </c>
      <c r="P29" s="489"/>
    </row>
    <row r="30" spans="1:20" s="629" customFormat="1" ht="18" customHeight="1">
      <c r="A30" s="627"/>
      <c r="B30" s="628" t="s">
        <v>616</v>
      </c>
      <c r="C30" s="565">
        <v>8076</v>
      </c>
      <c r="D30" s="1209">
        <v>3123</v>
      </c>
      <c r="E30" s="1209">
        <v>4779</v>
      </c>
      <c r="F30" s="1210">
        <v>18</v>
      </c>
      <c r="G30" s="1209">
        <v>7323</v>
      </c>
      <c r="H30" s="1209" t="s">
        <v>1915</v>
      </c>
      <c r="I30" s="1209" t="s">
        <v>1916</v>
      </c>
      <c r="J30" s="1209" t="s">
        <v>1917</v>
      </c>
      <c r="K30" s="1210" t="s">
        <v>612</v>
      </c>
      <c r="L30" s="1212" t="s">
        <v>1918</v>
      </c>
      <c r="M30" s="1212" t="s">
        <v>1919</v>
      </c>
      <c r="N30" s="1212" t="s">
        <v>1920</v>
      </c>
      <c r="O30" s="1213" t="s">
        <v>612</v>
      </c>
      <c r="P30" s="489"/>
      <c r="T30" s="1754"/>
    </row>
    <row r="31" spans="1:20" s="629" customFormat="1" ht="18" customHeight="1">
      <c r="A31" s="627"/>
      <c r="B31" s="628" t="s">
        <v>617</v>
      </c>
      <c r="C31" s="565">
        <v>10454</v>
      </c>
      <c r="D31" s="1209">
        <v>4085</v>
      </c>
      <c r="E31" s="1209">
        <v>6195</v>
      </c>
      <c r="F31" s="1210">
        <v>18</v>
      </c>
      <c r="G31" s="1209">
        <v>8886</v>
      </c>
      <c r="H31" s="1209" t="s">
        <v>1921</v>
      </c>
      <c r="I31" s="1209" t="s">
        <v>1922</v>
      </c>
      <c r="J31" s="1209" t="s">
        <v>1923</v>
      </c>
      <c r="K31" s="1210" t="s">
        <v>612</v>
      </c>
      <c r="L31" s="1212" t="s">
        <v>1924</v>
      </c>
      <c r="M31" s="1212" t="s">
        <v>1925</v>
      </c>
      <c r="N31" s="1212" t="s">
        <v>1926</v>
      </c>
      <c r="O31" s="1213" t="s">
        <v>612</v>
      </c>
      <c r="P31" s="489"/>
    </row>
    <row r="32" spans="1:20" s="660" customFormat="1" ht="18" customHeight="1">
      <c r="A32" s="658"/>
      <c r="B32" s="659" t="s">
        <v>613</v>
      </c>
      <c r="C32" s="318">
        <v>12678</v>
      </c>
      <c r="D32" s="1209">
        <v>5094</v>
      </c>
      <c r="E32" s="1209">
        <v>7410</v>
      </c>
      <c r="F32" s="1210">
        <v>18</v>
      </c>
      <c r="G32" s="1209">
        <v>10556</v>
      </c>
      <c r="H32" s="1209" t="s">
        <v>1927</v>
      </c>
      <c r="I32" s="1209" t="s">
        <v>1928</v>
      </c>
      <c r="J32" s="1209" t="s">
        <v>1929</v>
      </c>
      <c r="K32" s="1210" t="s">
        <v>612</v>
      </c>
      <c r="L32" s="1212" t="s">
        <v>1930</v>
      </c>
      <c r="M32" s="1212" t="s">
        <v>1931</v>
      </c>
      <c r="N32" s="1212" t="s">
        <v>1932</v>
      </c>
      <c r="O32" s="1213" t="s">
        <v>612</v>
      </c>
      <c r="P32" s="714"/>
    </row>
    <row r="33" spans="1:16" s="660" customFormat="1" ht="18" customHeight="1">
      <c r="A33" s="658"/>
      <c r="B33" s="1643" t="s">
        <v>618</v>
      </c>
      <c r="C33" s="1644">
        <v>14331</v>
      </c>
      <c r="D33" s="1645">
        <v>6130</v>
      </c>
      <c r="E33" s="1645">
        <v>8027</v>
      </c>
      <c r="F33" s="1646">
        <v>18</v>
      </c>
      <c r="G33" s="1645">
        <v>12913</v>
      </c>
      <c r="H33" s="1645">
        <v>9945</v>
      </c>
      <c r="I33" s="1645">
        <v>4282</v>
      </c>
      <c r="J33" s="1645">
        <v>5630</v>
      </c>
      <c r="K33" s="1210" t="s">
        <v>612</v>
      </c>
      <c r="L33" s="1647">
        <v>966.971</v>
      </c>
      <c r="M33" s="1647">
        <v>648.70000000000005</v>
      </c>
      <c r="N33" s="1647">
        <v>316.65199999999999</v>
      </c>
      <c r="O33" s="1213" t="s">
        <v>612</v>
      </c>
      <c r="P33" s="714"/>
    </row>
    <row r="34" spans="1:16" s="660" customFormat="1" ht="18" customHeight="1">
      <c r="A34" s="658"/>
      <c r="B34" s="1643" t="s">
        <v>619</v>
      </c>
      <c r="C34" s="1644">
        <v>16716</v>
      </c>
      <c r="D34" s="1645">
        <v>7079</v>
      </c>
      <c r="E34" s="1645">
        <v>9463</v>
      </c>
      <c r="F34" s="1646">
        <v>18</v>
      </c>
      <c r="G34" s="1645">
        <v>15353</v>
      </c>
      <c r="H34" s="1645">
        <v>11675</v>
      </c>
      <c r="I34" s="1645">
        <v>4847</v>
      </c>
      <c r="J34" s="1645">
        <v>6795</v>
      </c>
      <c r="K34" s="1210" t="s">
        <v>612</v>
      </c>
      <c r="L34" s="1647">
        <v>1117.9849999999999</v>
      </c>
      <c r="M34" s="1647">
        <v>729.97500000000002</v>
      </c>
      <c r="N34" s="1647">
        <v>386.39100000000002</v>
      </c>
      <c r="O34" s="1213" t="s">
        <v>612</v>
      </c>
      <c r="P34" s="714"/>
    </row>
    <row r="35" spans="1:16" s="660" customFormat="1" ht="18" customHeight="1">
      <c r="A35" s="658"/>
      <c r="B35" s="1643" t="s">
        <v>620</v>
      </c>
      <c r="C35" s="1644">
        <v>18104</v>
      </c>
      <c r="D35" s="1645">
        <v>8024</v>
      </c>
      <c r="E35" s="1645">
        <v>9906</v>
      </c>
      <c r="F35" s="1646">
        <v>18</v>
      </c>
      <c r="G35" s="1645">
        <v>16986</v>
      </c>
      <c r="H35" s="1645">
        <v>13092</v>
      </c>
      <c r="I35" s="1645">
        <v>5426</v>
      </c>
      <c r="J35" s="1645">
        <v>7633</v>
      </c>
      <c r="K35" s="1210" t="s">
        <v>612</v>
      </c>
      <c r="L35" s="1647">
        <v>1250</v>
      </c>
      <c r="M35" s="1647">
        <v>818</v>
      </c>
      <c r="N35" s="1647">
        <v>430</v>
      </c>
      <c r="O35" s="1213" t="s">
        <v>612</v>
      </c>
      <c r="P35" s="714"/>
    </row>
    <row r="36" spans="1:16" ht="18" customHeight="1">
      <c r="A36" s="908"/>
      <c r="B36" s="907" t="s">
        <v>43</v>
      </c>
      <c r="C36" s="909">
        <f>C35/C22*100</f>
        <v>93.910156655254696</v>
      </c>
      <c r="D36" s="1193" t="s">
        <v>15</v>
      </c>
      <c r="E36" s="1193" t="s">
        <v>15</v>
      </c>
      <c r="F36" s="1193">
        <f>F35/F22*100</f>
        <v>450</v>
      </c>
      <c r="G36" s="1193">
        <f t="shared" ref="G36:H36" si="0">G35/G22*100</f>
        <v>103.54791514264814</v>
      </c>
      <c r="H36" s="1193">
        <f t="shared" si="0"/>
        <v>89.825042881646652</v>
      </c>
      <c r="I36" s="1193">
        <v>98.5</v>
      </c>
      <c r="J36" s="1193">
        <v>86.5</v>
      </c>
      <c r="K36" s="1193" t="s">
        <v>15</v>
      </c>
      <c r="L36" s="1193">
        <f>L35/L22*100</f>
        <v>92.592592592592595</v>
      </c>
      <c r="M36" s="1193">
        <v>96.4</v>
      </c>
      <c r="N36" s="1193">
        <v>88.1</v>
      </c>
      <c r="O36" s="1214" t="s">
        <v>15</v>
      </c>
      <c r="P36" s="5"/>
    </row>
    <row r="37" spans="1:16">
      <c r="A37" s="476" t="s">
        <v>2037</v>
      </c>
      <c r="B37" s="545"/>
      <c r="C37" s="545"/>
      <c r="D37" s="1194"/>
      <c r="E37" s="1194"/>
    </row>
    <row r="38" spans="1:16" s="1309" customFormat="1">
      <c r="A38" s="1557" t="s">
        <v>1970</v>
      </c>
      <c r="B38" s="1557"/>
      <c r="C38" s="1399"/>
      <c r="D38" s="1399"/>
      <c r="E38" s="1399"/>
      <c r="F38" s="1399"/>
      <c r="G38" s="1399"/>
      <c r="H38" s="1399"/>
      <c r="I38" s="1399"/>
      <c r="J38" s="1399"/>
      <c r="K38" s="1399"/>
      <c r="L38" s="1399"/>
      <c r="M38" s="1399"/>
      <c r="N38" s="1399"/>
      <c r="O38" s="1399"/>
    </row>
  </sheetData>
  <mergeCells count="19">
    <mergeCell ref="J9:J16"/>
    <mergeCell ref="K9:K16"/>
    <mergeCell ref="L6:L16"/>
    <mergeCell ref="M9:M16"/>
    <mergeCell ref="A1:G1"/>
    <mergeCell ref="A2:G2"/>
    <mergeCell ref="G3:G16"/>
    <mergeCell ref="H3:O5"/>
    <mergeCell ref="A3:B16"/>
    <mergeCell ref="C3:C16"/>
    <mergeCell ref="D5:D16"/>
    <mergeCell ref="E5:E16"/>
    <mergeCell ref="F5:F16"/>
    <mergeCell ref="N9:N16"/>
    <mergeCell ref="O9:O16"/>
    <mergeCell ref="I6:K8"/>
    <mergeCell ref="M6:O8"/>
    <mergeCell ref="H6:H16"/>
    <mergeCell ref="I9:I16"/>
  </mergeCells>
  <phoneticPr fontId="0" type="noConversion"/>
  <hyperlinks>
    <hyperlink ref="M1:N1" location="'Spis tablic     List of tables'!A1" display="Powrót do spisu tablic"/>
    <hyperlink ref="M2:N2" location="'Spis tablic     List of tables'!A1" display="Return to list tables"/>
    <hyperlink ref="M1" location="'Spis tablic     List of tables'!A45" display="Powrót do spisu tablic"/>
    <hyperlink ref="M2" location="'Spis tablic     List of tables'!A48" display="Return to list of tables"/>
  </hyperlinks>
  <pageMargins left="0.39370078740157483" right="0.39370078740157483" top="0.19685039370078741" bottom="0.19685039370078741" header="0.31496062992125984" footer="0.31496062992125984"/>
  <pageSetup paperSize="9" scale="95"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9"/>
  <sheetViews>
    <sheetView showGridLines="0" zoomScaleNormal="100" workbookViewId="0">
      <selection sqref="A1:F1"/>
    </sheetView>
  </sheetViews>
  <sheetFormatPr defaultRowHeight="13.8"/>
  <cols>
    <col min="1" max="1" width="9.59765625" style="4" customWidth="1"/>
    <col min="2" max="2" width="12.59765625" style="4" customWidth="1"/>
    <col min="3" max="12" width="10.09765625" style="4" customWidth="1"/>
  </cols>
  <sheetData>
    <row r="1" spans="1:13" s="61" customFormat="1" ht="15" customHeight="1">
      <c r="A1" s="2216" t="s">
        <v>108</v>
      </c>
      <c r="B1" s="2216"/>
      <c r="C1" s="2216"/>
      <c r="D1" s="2216"/>
      <c r="E1" s="2216"/>
      <c r="F1" s="2216"/>
      <c r="G1" s="60"/>
      <c r="H1" s="60"/>
      <c r="I1" s="60"/>
      <c r="J1" s="60"/>
      <c r="K1" s="1877" t="s">
        <v>31</v>
      </c>
      <c r="L1" s="1877"/>
      <c r="M1" s="51"/>
    </row>
    <row r="2" spans="1:13" s="1401" customFormat="1" ht="15" customHeight="1">
      <c r="A2" s="2217" t="s">
        <v>109</v>
      </c>
      <c r="B2" s="2217"/>
      <c r="C2" s="2217"/>
      <c r="D2" s="2217"/>
      <c r="E2" s="2217"/>
      <c r="F2" s="2217"/>
      <c r="G2" s="1400"/>
      <c r="H2" s="1400"/>
      <c r="I2" s="1400"/>
      <c r="J2" s="1400"/>
      <c r="K2" s="1802" t="s">
        <v>283</v>
      </c>
      <c r="L2" s="1802"/>
      <c r="M2" s="1398"/>
    </row>
    <row r="3" spans="1:13" ht="15.6">
      <c r="A3" s="1825" t="s">
        <v>576</v>
      </c>
      <c r="B3" s="1825"/>
      <c r="C3" s="1825"/>
      <c r="D3" s="1825"/>
      <c r="E3" s="1825"/>
      <c r="F3" s="477"/>
      <c r="J3" s="9"/>
      <c r="K3" s="9"/>
      <c r="L3" s="9"/>
    </row>
    <row r="4" spans="1:13" s="1306" customFormat="1" ht="15.6">
      <c r="A4" s="1882" t="s">
        <v>1257</v>
      </c>
      <c r="B4" s="1882"/>
      <c r="C4" s="1882"/>
      <c r="D4" s="1882"/>
      <c r="E4" s="1344"/>
      <c r="F4" s="1309"/>
      <c r="G4" s="1309"/>
      <c r="H4" s="1309"/>
      <c r="I4" s="1309"/>
      <c r="J4" s="1318"/>
      <c r="K4" s="1318"/>
      <c r="L4" s="1318"/>
    </row>
    <row r="5" spans="1:13" ht="12.75" customHeight="1">
      <c r="A5" s="1808" t="s">
        <v>1259</v>
      </c>
      <c r="B5" s="1811"/>
      <c r="C5" s="2115" t="s">
        <v>1261</v>
      </c>
      <c r="D5" s="1821"/>
      <c r="E5" s="1885"/>
      <c r="F5" s="1847" t="s">
        <v>1258</v>
      </c>
      <c r="G5" s="1821"/>
      <c r="H5" s="1821"/>
      <c r="I5" s="1821"/>
      <c r="J5" s="1821"/>
      <c r="K5" s="1821"/>
      <c r="L5" s="1821"/>
    </row>
    <row r="6" spans="1:13">
      <c r="A6" s="1809"/>
      <c r="B6" s="1812"/>
      <c r="C6" s="1805"/>
      <c r="D6" s="1809"/>
      <c r="E6" s="1886"/>
      <c r="F6" s="1848"/>
      <c r="G6" s="1809"/>
      <c r="H6" s="1809"/>
      <c r="I6" s="1809"/>
      <c r="J6" s="1809"/>
      <c r="K6" s="1809"/>
      <c r="L6" s="1809"/>
    </row>
    <row r="7" spans="1:13" ht="12.75" customHeight="1">
      <c r="A7" s="1809"/>
      <c r="B7" s="1812"/>
      <c r="C7" s="1805"/>
      <c r="D7" s="1809"/>
      <c r="E7" s="1886"/>
      <c r="F7" s="1848"/>
      <c r="G7" s="1809"/>
      <c r="H7" s="1809"/>
      <c r="I7" s="1809"/>
      <c r="J7" s="1809"/>
      <c r="K7" s="1809"/>
      <c r="L7" s="1809"/>
    </row>
    <row r="8" spans="1:13" ht="14.25" hidden="1" customHeight="1">
      <c r="A8" s="1809"/>
      <c r="B8" s="1812"/>
      <c r="C8" s="1806"/>
      <c r="D8" s="1810"/>
      <c r="E8" s="2122"/>
      <c r="F8" s="1848"/>
      <c r="G8" s="1809"/>
      <c r="H8" s="1809"/>
      <c r="I8" s="1809"/>
      <c r="J8" s="1809"/>
      <c r="K8" s="1809"/>
      <c r="L8" s="1809"/>
    </row>
    <row r="9" spans="1:13" ht="40.200000000000003" customHeight="1">
      <c r="A9" s="1809"/>
      <c r="B9" s="1812"/>
      <c r="C9" s="1816" t="s">
        <v>1260</v>
      </c>
      <c r="D9" s="1804" t="s">
        <v>1262</v>
      </c>
      <c r="E9" s="1816" t="s">
        <v>1263</v>
      </c>
      <c r="F9" s="1816" t="s">
        <v>1264</v>
      </c>
      <c r="G9" s="1790" t="s">
        <v>1265</v>
      </c>
      <c r="H9" s="1826" t="s">
        <v>1266</v>
      </c>
      <c r="I9" s="1847" t="s">
        <v>1267</v>
      </c>
      <c r="J9" s="1847" t="s">
        <v>1268</v>
      </c>
      <c r="K9" s="1821"/>
      <c r="L9" s="1821"/>
    </row>
    <row r="10" spans="1:13">
      <c r="A10" s="1809"/>
      <c r="B10" s="1812"/>
      <c r="C10" s="1817"/>
      <c r="D10" s="1805"/>
      <c r="E10" s="1817"/>
      <c r="F10" s="1817"/>
      <c r="G10" s="1791"/>
      <c r="H10" s="1827"/>
      <c r="I10" s="1848"/>
      <c r="J10" s="1848"/>
      <c r="K10" s="1809"/>
      <c r="L10" s="1809"/>
    </row>
    <row r="11" spans="1:13" ht="14.25" customHeight="1">
      <c r="A11" s="1809"/>
      <c r="B11" s="1812"/>
      <c r="C11" s="1817"/>
      <c r="D11" s="1805"/>
      <c r="E11" s="1817"/>
      <c r="F11" s="1817"/>
      <c r="G11" s="1791"/>
      <c r="H11" s="1827"/>
      <c r="I11" s="1848"/>
      <c r="J11" s="1816" t="s">
        <v>1269</v>
      </c>
      <c r="K11" s="2115" t="s">
        <v>1270</v>
      </c>
      <c r="L11" s="903"/>
    </row>
    <row r="12" spans="1:13">
      <c r="A12" s="1809"/>
      <c r="B12" s="1812"/>
      <c r="C12" s="1817"/>
      <c r="D12" s="1805"/>
      <c r="E12" s="1817"/>
      <c r="F12" s="1817"/>
      <c r="G12" s="1791"/>
      <c r="H12" s="1827"/>
      <c r="I12" s="1848"/>
      <c r="J12" s="1817"/>
      <c r="K12" s="1805"/>
      <c r="L12" s="905"/>
    </row>
    <row r="13" spans="1:13">
      <c r="A13" s="1809"/>
      <c r="B13" s="1812"/>
      <c r="C13" s="1817"/>
      <c r="D13" s="1805"/>
      <c r="E13" s="1817"/>
      <c r="F13" s="1817"/>
      <c r="G13" s="1791"/>
      <c r="H13" s="1827"/>
      <c r="I13" s="1848"/>
      <c r="J13" s="1817"/>
      <c r="K13" s="1805"/>
      <c r="L13" s="1847" t="s">
        <v>1271</v>
      </c>
    </row>
    <row r="14" spans="1:13" ht="24" customHeight="1">
      <c r="A14" s="1809"/>
      <c r="B14" s="1812"/>
      <c r="C14" s="1817"/>
      <c r="D14" s="1805"/>
      <c r="E14" s="1817"/>
      <c r="F14" s="1817"/>
      <c r="G14" s="1791"/>
      <c r="H14" s="1827"/>
      <c r="I14" s="1848"/>
      <c r="J14" s="1817"/>
      <c r="K14" s="1805"/>
      <c r="L14" s="1848"/>
    </row>
    <row r="15" spans="1:13">
      <c r="A15" s="1809"/>
      <c r="B15" s="1812"/>
      <c r="C15" s="1817"/>
      <c r="D15" s="1805"/>
      <c r="E15" s="1817"/>
      <c r="F15" s="1817"/>
      <c r="G15" s="1791"/>
      <c r="H15" s="1827"/>
      <c r="I15" s="1848"/>
      <c r="J15" s="1817"/>
      <c r="K15" s="1805"/>
      <c r="L15" s="1848"/>
    </row>
    <row r="16" spans="1:13">
      <c r="A16" s="1809"/>
      <c r="B16" s="1812"/>
      <c r="C16" s="1817"/>
      <c r="D16" s="1805"/>
      <c r="E16" s="1817"/>
      <c r="F16" s="1817"/>
      <c r="G16" s="1791"/>
      <c r="H16" s="1827"/>
      <c r="I16" s="1848"/>
      <c r="J16" s="1817"/>
      <c r="K16" s="1805"/>
      <c r="L16" s="1848"/>
    </row>
    <row r="17" spans="1:14">
      <c r="A17" s="1809"/>
      <c r="B17" s="1812"/>
      <c r="C17" s="1817"/>
      <c r="D17" s="1805"/>
      <c r="E17" s="1817"/>
      <c r="F17" s="1817"/>
      <c r="G17" s="1791"/>
      <c r="H17" s="1827"/>
      <c r="I17" s="1848"/>
      <c r="J17" s="1817"/>
      <c r="K17" s="1813"/>
      <c r="L17" s="1849"/>
    </row>
    <row r="18" spans="1:14" ht="12.75" customHeight="1">
      <c r="A18" s="1809"/>
      <c r="B18" s="1812"/>
      <c r="C18" s="2115" t="s">
        <v>1735</v>
      </c>
      <c r="D18" s="1821"/>
      <c r="E18" s="1821"/>
      <c r="F18" s="1821"/>
      <c r="G18" s="1821"/>
      <c r="H18" s="1821"/>
      <c r="I18" s="1821"/>
      <c r="J18" s="1821"/>
      <c r="K18" s="1821"/>
      <c r="L18" s="1821"/>
    </row>
    <row r="19" spans="1:14" ht="12.75" customHeight="1">
      <c r="A19" s="1814"/>
      <c r="B19" s="1815"/>
      <c r="C19" s="1813"/>
      <c r="D19" s="1814"/>
      <c r="E19" s="1814"/>
      <c r="F19" s="1814"/>
      <c r="G19" s="1814"/>
      <c r="H19" s="1814"/>
      <c r="I19" s="1814"/>
      <c r="J19" s="1814"/>
      <c r="K19" s="1814"/>
      <c r="L19" s="1814"/>
    </row>
    <row r="20" spans="1:14" ht="25.2" customHeight="1">
      <c r="A20" s="2214" t="s">
        <v>41</v>
      </c>
      <c r="B20" s="2214"/>
      <c r="C20" s="2214"/>
      <c r="D20" s="2214"/>
      <c r="E20" s="2214"/>
      <c r="F20" s="2214"/>
      <c r="G20" s="2214"/>
      <c r="H20" s="2214"/>
      <c r="I20" s="2214"/>
      <c r="J20" s="2214"/>
      <c r="K20" s="2214"/>
      <c r="L20" s="2214"/>
    </row>
    <row r="21" spans="1:14" ht="25.2" customHeight="1">
      <c r="A21" s="2215" t="s">
        <v>45</v>
      </c>
      <c r="B21" s="2215"/>
      <c r="C21" s="2215"/>
      <c r="D21" s="2215"/>
      <c r="E21" s="2215"/>
      <c r="F21" s="2215"/>
      <c r="G21" s="2215"/>
      <c r="H21" s="2215"/>
      <c r="I21" s="2215"/>
      <c r="J21" s="2215"/>
      <c r="K21" s="2215"/>
      <c r="L21" s="2215"/>
    </row>
    <row r="22" spans="1:14" s="133" customFormat="1" ht="19.2" customHeight="1">
      <c r="A22" s="757">
        <v>2016</v>
      </c>
      <c r="B22" s="798" t="s">
        <v>80</v>
      </c>
      <c r="C22" s="315">
        <v>178.1</v>
      </c>
      <c r="D22" s="315">
        <v>86.7</v>
      </c>
      <c r="E22" s="315">
        <v>91.4</v>
      </c>
      <c r="F22" s="495">
        <v>168.7</v>
      </c>
      <c r="G22" s="496">
        <v>49.7</v>
      </c>
      <c r="H22" s="496">
        <v>40.6</v>
      </c>
      <c r="I22" s="496">
        <v>58.3</v>
      </c>
      <c r="J22" s="496">
        <v>20</v>
      </c>
      <c r="K22" s="496">
        <v>19.600000000000001</v>
      </c>
      <c r="L22" s="495">
        <v>12.3</v>
      </c>
    </row>
    <row r="23" spans="1:14" s="133" customFormat="1" ht="19.2" customHeight="1">
      <c r="A23" s="757"/>
      <c r="B23" s="798"/>
      <c r="C23" s="315"/>
      <c r="D23" s="315"/>
      <c r="E23" s="315"/>
      <c r="F23" s="495"/>
      <c r="G23" s="496"/>
      <c r="H23" s="496"/>
      <c r="I23" s="496"/>
      <c r="J23" s="496"/>
      <c r="K23" s="496"/>
      <c r="L23" s="495"/>
    </row>
    <row r="24" spans="1:14" s="133" customFormat="1" ht="19.2" customHeight="1">
      <c r="A24" s="757">
        <v>2017</v>
      </c>
      <c r="B24" s="798" t="s">
        <v>71</v>
      </c>
      <c r="C24" s="388" t="s">
        <v>16</v>
      </c>
      <c r="D24" s="388" t="s">
        <v>16</v>
      </c>
      <c r="E24" s="388" t="s">
        <v>16</v>
      </c>
      <c r="F24" s="495">
        <v>191</v>
      </c>
      <c r="G24" s="496">
        <v>51.6</v>
      </c>
      <c r="H24" s="496">
        <v>45.7</v>
      </c>
      <c r="I24" s="496">
        <v>70.099999999999994</v>
      </c>
      <c r="J24" s="496">
        <v>23.6</v>
      </c>
      <c r="K24" s="496">
        <v>23.3</v>
      </c>
      <c r="L24" s="495">
        <v>15.6</v>
      </c>
    </row>
    <row r="25" spans="1:14" s="605" customFormat="1" ht="19.2" customHeight="1">
      <c r="A25" s="770"/>
      <c r="B25" s="761" t="s">
        <v>74</v>
      </c>
      <c r="C25" s="763">
        <v>169.39699999999999</v>
      </c>
      <c r="D25" s="763">
        <v>80.227999999999994</v>
      </c>
      <c r="E25" s="763">
        <f>C25-D25</f>
        <v>89.168999999999997</v>
      </c>
      <c r="F25" s="603">
        <v>189.01400000000001</v>
      </c>
      <c r="G25" s="603">
        <v>61.566000000000003</v>
      </c>
      <c r="H25" s="603">
        <v>44.616</v>
      </c>
      <c r="I25" s="603">
        <v>58.57</v>
      </c>
      <c r="J25" s="603">
        <v>24.263000000000002</v>
      </c>
      <c r="K25" s="603">
        <v>23.928999999999998</v>
      </c>
      <c r="L25" s="604">
        <v>15.388</v>
      </c>
      <c r="M25" s="606"/>
    </row>
    <row r="26" spans="1:14" s="605" customFormat="1" ht="19.2" customHeight="1">
      <c r="A26" s="770"/>
      <c r="B26" s="761" t="s">
        <v>80</v>
      </c>
      <c r="C26" s="763">
        <v>162.58799999999999</v>
      </c>
      <c r="D26" s="763">
        <v>76.400000000000006</v>
      </c>
      <c r="E26" s="763">
        <v>86.2</v>
      </c>
      <c r="F26" s="603">
        <v>190.48699999999999</v>
      </c>
      <c r="G26" s="603">
        <v>53.878999999999998</v>
      </c>
      <c r="H26" s="603">
        <v>43.570999999999998</v>
      </c>
      <c r="I26" s="603">
        <v>70.022999999999996</v>
      </c>
      <c r="J26" s="603">
        <v>23.013000000000002</v>
      </c>
      <c r="K26" s="603">
        <v>22.71</v>
      </c>
      <c r="L26" s="604">
        <v>13.648999999999999</v>
      </c>
      <c r="M26" s="606"/>
      <c r="N26" s="606"/>
    </row>
    <row r="27" spans="1:14" s="605" customFormat="1" ht="19.2" customHeight="1">
      <c r="A27" s="770"/>
      <c r="B27" s="761"/>
      <c r="C27" s="763"/>
      <c r="D27" s="763"/>
      <c r="E27" s="763"/>
      <c r="F27" s="603"/>
      <c r="G27" s="603"/>
      <c r="H27" s="603"/>
      <c r="I27" s="603"/>
      <c r="J27" s="603"/>
      <c r="K27" s="603"/>
      <c r="L27" s="604"/>
      <c r="M27" s="606"/>
      <c r="N27" s="606"/>
    </row>
    <row r="28" spans="1:14" s="605" customFormat="1" ht="19.2" customHeight="1">
      <c r="A28" s="770">
        <v>2018</v>
      </c>
      <c r="B28" s="761" t="s">
        <v>71</v>
      </c>
      <c r="C28" s="1224" t="s">
        <v>16</v>
      </c>
      <c r="D28" s="1224" t="s">
        <v>16</v>
      </c>
      <c r="E28" s="1224" t="s">
        <v>16</v>
      </c>
      <c r="F28" s="603">
        <v>167.7</v>
      </c>
      <c r="G28" s="603">
        <v>42.1</v>
      </c>
      <c r="H28" s="603">
        <v>39.1</v>
      </c>
      <c r="I28" s="603">
        <v>65.900000000000006</v>
      </c>
      <c r="J28" s="603">
        <v>20.6</v>
      </c>
      <c r="K28" s="603">
        <v>20.3</v>
      </c>
      <c r="L28" s="604">
        <v>13.2</v>
      </c>
      <c r="M28" s="606"/>
      <c r="N28" s="606"/>
    </row>
    <row r="29" spans="1:14" s="605" customFormat="1" ht="19.2" customHeight="1">
      <c r="A29" s="770"/>
      <c r="B29" s="1648" t="s">
        <v>74</v>
      </c>
      <c r="C29" s="1731">
        <v>170.90199999999999</v>
      </c>
      <c r="D29" s="1731">
        <v>84.2</v>
      </c>
      <c r="E29" s="1731">
        <v>86.701999999999998</v>
      </c>
      <c r="F29" s="1649">
        <v>169.136</v>
      </c>
      <c r="G29" s="1649">
        <v>48.652999999999999</v>
      </c>
      <c r="H29" s="1649">
        <v>45.334000000000003</v>
      </c>
      <c r="I29" s="1649">
        <v>54.354999999999997</v>
      </c>
      <c r="J29" s="1649">
        <v>20.792999999999999</v>
      </c>
      <c r="K29" s="1649">
        <v>20.536999999999999</v>
      </c>
      <c r="L29" s="604">
        <v>13.137</v>
      </c>
      <c r="M29" s="1732"/>
      <c r="N29" s="606"/>
    </row>
    <row r="30" spans="1:14" s="133" customFormat="1" ht="19.2" customHeight="1">
      <c r="A30" s="757"/>
      <c r="B30" s="910" t="s">
        <v>559</v>
      </c>
      <c r="C30" s="388">
        <f>170902/169397*100</f>
        <v>100.88844548604756</v>
      </c>
      <c r="D30" s="388">
        <v>105</v>
      </c>
      <c r="E30" s="388">
        <f>97.2</f>
        <v>97.2</v>
      </c>
      <c r="F30" s="388">
        <f>169136/189014*100</f>
        <v>89.483318695969615</v>
      </c>
      <c r="G30" s="388">
        <f>48653/61566*100</f>
        <v>79.025760971965042</v>
      </c>
      <c r="H30" s="388">
        <f>45334/44616*100</f>
        <v>101.60928814774968</v>
      </c>
      <c r="I30" s="388">
        <f>54355/58570*100</f>
        <v>92.80348301178077</v>
      </c>
      <c r="J30" s="388">
        <f>20793/24263*100</f>
        <v>85.698388492766767</v>
      </c>
      <c r="K30" s="388">
        <f>20537/23929*100</f>
        <v>85.82473149734632</v>
      </c>
      <c r="L30" s="389">
        <f>13137/15388*100</f>
        <v>85.371718221991159</v>
      </c>
      <c r="M30" s="433"/>
      <c r="N30" s="433"/>
    </row>
    <row r="31" spans="1:14" s="631" customFormat="1" ht="19.2" customHeight="1">
      <c r="A31" s="911"/>
      <c r="B31" s="912" t="s">
        <v>563</v>
      </c>
      <c r="C31" s="856">
        <v>105.1</v>
      </c>
      <c r="D31" s="856">
        <v>110.3</v>
      </c>
      <c r="E31" s="856">
        <v>100.5</v>
      </c>
      <c r="F31" s="856">
        <f>169136/167746*100</f>
        <v>100.82863376772025</v>
      </c>
      <c r="G31" s="856">
        <f>48653/42131*100</f>
        <v>115.48028767415917</v>
      </c>
      <c r="H31" s="856">
        <f>45334/39089*100</f>
        <v>115.97636163626596</v>
      </c>
      <c r="I31" s="856">
        <v>82.47602573440156</v>
      </c>
      <c r="J31" s="856">
        <f>20793/20622*100</f>
        <v>100.82921152167587</v>
      </c>
      <c r="K31" s="856">
        <f>20537/20339*100</f>
        <v>100.97349918875067</v>
      </c>
      <c r="L31" s="621">
        <f>13137/13166*100</f>
        <v>99.779735682819378</v>
      </c>
      <c r="M31" s="630"/>
      <c r="N31" s="630"/>
    </row>
    <row r="32" spans="1:14" s="133" customFormat="1" ht="20.100000000000001" customHeight="1">
      <c r="A32" s="1787" t="s">
        <v>765</v>
      </c>
      <c r="B32" s="1787"/>
      <c r="C32" s="1787"/>
      <c r="D32" s="1787"/>
      <c r="E32" s="1787"/>
      <c r="F32" s="1787"/>
      <c r="G32" s="1787"/>
      <c r="H32" s="1787"/>
      <c r="I32" s="1787"/>
      <c r="J32" s="1787"/>
      <c r="K32" s="1787"/>
      <c r="L32" s="1787"/>
      <c r="M32" s="433"/>
      <c r="N32" s="433"/>
    </row>
    <row r="33" spans="1:14" s="1372" customFormat="1" ht="15" customHeight="1">
      <c r="A33" s="1883" t="s">
        <v>766</v>
      </c>
      <c r="B33" s="1883"/>
      <c r="C33" s="1883"/>
      <c r="D33" s="1883"/>
      <c r="E33" s="1883"/>
      <c r="F33" s="1883"/>
      <c r="G33" s="1883"/>
      <c r="H33" s="1883"/>
      <c r="I33" s="1883"/>
      <c r="J33" s="1883"/>
      <c r="K33" s="1883"/>
      <c r="L33" s="1883"/>
      <c r="M33" s="1402"/>
      <c r="N33" s="1402"/>
    </row>
    <row r="34" spans="1:14" s="13" customFormat="1" ht="12.75" customHeight="1">
      <c r="A34" s="65"/>
      <c r="B34" s="65"/>
      <c r="C34" s="301"/>
      <c r="D34" s="301"/>
      <c r="E34" s="301"/>
      <c r="F34" s="65"/>
      <c r="G34" s="65"/>
      <c r="H34" s="65"/>
      <c r="I34" s="65"/>
      <c r="J34" s="65"/>
      <c r="K34" s="65"/>
      <c r="L34" s="65"/>
      <c r="M34" s="579"/>
      <c r="N34" s="579"/>
    </row>
    <row r="35" spans="1:14" s="13" customFormat="1" ht="12.75" customHeight="1">
      <c r="A35" s="65"/>
      <c r="B35" s="65"/>
      <c r="C35" s="65"/>
      <c r="D35" s="65"/>
      <c r="E35" s="65"/>
      <c r="F35" s="65"/>
      <c r="G35" s="65"/>
      <c r="H35" s="65"/>
      <c r="I35" s="65"/>
      <c r="J35" s="65"/>
      <c r="K35" s="65"/>
      <c r="L35" s="65"/>
      <c r="M35" s="579"/>
      <c r="N35" s="579"/>
    </row>
    <row r="36" spans="1:14">
      <c r="A36" s="712"/>
    </row>
    <row r="37" spans="1:14">
      <c r="A37" s="712"/>
    </row>
    <row r="38" spans="1:14">
      <c r="A38" s="712"/>
    </row>
    <row r="42" spans="1:14">
      <c r="B42" s="474"/>
      <c r="C42" s="474"/>
      <c r="D42" s="474"/>
      <c r="E42" s="474"/>
      <c r="F42" s="474"/>
      <c r="G42" s="474"/>
      <c r="H42" s="474"/>
      <c r="I42" s="474"/>
      <c r="J42" s="474"/>
      <c r="K42" s="474"/>
      <c r="L42" s="474"/>
    </row>
    <row r="43" spans="1:14">
      <c r="B43" s="474"/>
      <c r="C43" s="474"/>
      <c r="D43" s="474"/>
      <c r="E43" s="474"/>
      <c r="F43" s="474"/>
      <c r="G43" s="474"/>
      <c r="H43" s="474"/>
      <c r="I43" s="474"/>
      <c r="J43" s="474"/>
      <c r="K43" s="474"/>
    </row>
    <row r="44" spans="1:14">
      <c r="B44" s="474"/>
      <c r="C44" s="474"/>
      <c r="D44" s="474"/>
      <c r="E44" s="474"/>
      <c r="F44" s="474"/>
      <c r="G44" s="474"/>
      <c r="H44" s="474"/>
      <c r="I44" s="474"/>
      <c r="J44" s="474"/>
      <c r="K44" s="474"/>
      <c r="L44" s="474"/>
    </row>
    <row r="49" spans="6:6">
      <c r="F49" s="474"/>
    </row>
  </sheetData>
  <mergeCells count="25">
    <mergeCell ref="A33:L33"/>
    <mergeCell ref="A5:B19"/>
    <mergeCell ref="K1:L1"/>
    <mergeCell ref="A20:L20"/>
    <mergeCell ref="A21:L21"/>
    <mergeCell ref="A1:F1"/>
    <mergeCell ref="A2:F2"/>
    <mergeCell ref="A3:E3"/>
    <mergeCell ref="F5:L8"/>
    <mergeCell ref="C9:C17"/>
    <mergeCell ref="A4:D4"/>
    <mergeCell ref="K2:L2"/>
    <mergeCell ref="D9:D17"/>
    <mergeCell ref="G9:G17"/>
    <mergeCell ref="F9:F17"/>
    <mergeCell ref="C5:E8"/>
    <mergeCell ref="A32:L32"/>
    <mergeCell ref="J11:J17"/>
    <mergeCell ref="K11:K17"/>
    <mergeCell ref="L13:L17"/>
    <mergeCell ref="I9:I17"/>
    <mergeCell ref="C18:L19"/>
    <mergeCell ref="E9:E17"/>
    <mergeCell ref="J9:L10"/>
    <mergeCell ref="H9:H17"/>
  </mergeCells>
  <phoneticPr fontId="0" type="noConversion"/>
  <hyperlinks>
    <hyperlink ref="K1:L1" location="'Spis tablic     List of tables'!A46" display="Powrót do spisu tablic"/>
    <hyperlink ref="K2:L2" location="'Spis tablic     List of tables'!A49"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4"/>
  <sheetViews>
    <sheetView showGridLines="0" zoomScaleNormal="100" workbookViewId="0">
      <selection sqref="A1:E1"/>
    </sheetView>
  </sheetViews>
  <sheetFormatPr defaultColWidth="9" defaultRowHeight="13.8"/>
  <cols>
    <col min="1" max="1" width="9.59765625" style="13" customWidth="1"/>
    <col min="2" max="2" width="12.59765625" style="13" customWidth="1"/>
    <col min="3" max="13" width="10.09765625" style="13" customWidth="1"/>
    <col min="14" max="16384" width="9" style="13"/>
  </cols>
  <sheetData>
    <row r="1" spans="1:12" ht="15">
      <c r="A1" s="1825" t="s">
        <v>577</v>
      </c>
      <c r="B1" s="1825"/>
      <c r="C1" s="1825"/>
      <c r="D1" s="1825"/>
      <c r="E1" s="1825"/>
      <c r="K1" s="1877" t="s">
        <v>31</v>
      </c>
      <c r="L1" s="1877"/>
    </row>
    <row r="2" spans="1:12" s="1388" customFormat="1" ht="15">
      <c r="A2" s="1882" t="s">
        <v>1272</v>
      </c>
      <c r="B2" s="1882"/>
      <c r="C2" s="1882"/>
      <c r="D2" s="1882"/>
      <c r="E2" s="1344"/>
      <c r="K2" s="1802" t="s">
        <v>283</v>
      </c>
      <c r="L2" s="1802"/>
    </row>
    <row r="3" spans="1:12">
      <c r="A3" s="1808" t="s">
        <v>1275</v>
      </c>
      <c r="B3" s="1811"/>
      <c r="C3" s="2115" t="s">
        <v>1273</v>
      </c>
      <c r="D3" s="1821"/>
      <c r="E3" s="1885"/>
      <c r="F3" s="1847" t="s">
        <v>1274</v>
      </c>
      <c r="G3" s="1821"/>
      <c r="H3" s="1821"/>
      <c r="I3" s="1821"/>
      <c r="J3" s="1821"/>
      <c r="K3" s="1821"/>
      <c r="L3" s="1821"/>
    </row>
    <row r="4" spans="1:12">
      <c r="A4" s="1809"/>
      <c r="B4" s="1812"/>
      <c r="C4" s="1805"/>
      <c r="D4" s="1809"/>
      <c r="E4" s="1886"/>
      <c r="F4" s="1848"/>
      <c r="G4" s="1809"/>
      <c r="H4" s="1809"/>
      <c r="I4" s="1809"/>
      <c r="J4" s="1809"/>
      <c r="K4" s="1809"/>
      <c r="L4" s="1809"/>
    </row>
    <row r="5" spans="1:12">
      <c r="A5" s="1809"/>
      <c r="B5" s="1812"/>
      <c r="C5" s="1806"/>
      <c r="D5" s="1810"/>
      <c r="E5" s="2122"/>
      <c r="F5" s="1848"/>
      <c r="G5" s="1809"/>
      <c r="H5" s="1809"/>
      <c r="I5" s="1809"/>
      <c r="J5" s="1809"/>
      <c r="K5" s="1809"/>
      <c r="L5" s="1809"/>
    </row>
    <row r="6" spans="1:12">
      <c r="A6" s="1809"/>
      <c r="B6" s="1812"/>
      <c r="C6" s="1816" t="s">
        <v>1276</v>
      </c>
      <c r="D6" s="1804" t="s">
        <v>1277</v>
      </c>
      <c r="E6" s="1816" t="s">
        <v>1278</v>
      </c>
      <c r="F6" s="1816" t="s">
        <v>1279</v>
      </c>
      <c r="G6" s="1790" t="s">
        <v>1280</v>
      </c>
      <c r="H6" s="1826" t="s">
        <v>1281</v>
      </c>
      <c r="I6" s="1847" t="s">
        <v>1282</v>
      </c>
      <c r="J6" s="1847" t="s">
        <v>1283</v>
      </c>
      <c r="K6" s="1821"/>
      <c r="L6" s="1821"/>
    </row>
    <row r="7" spans="1:12">
      <c r="A7" s="1809"/>
      <c r="B7" s="1812"/>
      <c r="C7" s="1817"/>
      <c r="D7" s="1805"/>
      <c r="E7" s="1817"/>
      <c r="F7" s="1817"/>
      <c r="G7" s="1791"/>
      <c r="H7" s="1827"/>
      <c r="I7" s="1848"/>
      <c r="J7" s="1848"/>
      <c r="K7" s="1809"/>
      <c r="L7" s="1809"/>
    </row>
    <row r="8" spans="1:12">
      <c r="A8" s="1809"/>
      <c r="B8" s="1812"/>
      <c r="C8" s="1817"/>
      <c r="D8" s="1805"/>
      <c r="E8" s="1817"/>
      <c r="F8" s="1817"/>
      <c r="G8" s="1791"/>
      <c r="H8" s="1827"/>
      <c r="I8" s="1848"/>
      <c r="J8" s="1848"/>
      <c r="K8" s="1809"/>
      <c r="L8" s="1809"/>
    </row>
    <row r="9" spans="1:12">
      <c r="A9" s="1809"/>
      <c r="B9" s="1812"/>
      <c r="C9" s="1817"/>
      <c r="D9" s="1805"/>
      <c r="E9" s="1817"/>
      <c r="F9" s="1817"/>
      <c r="G9" s="1791"/>
      <c r="H9" s="1827"/>
      <c r="I9" s="1848"/>
      <c r="J9" s="1848"/>
      <c r="K9" s="1809"/>
      <c r="L9" s="1809"/>
    </row>
    <row r="10" spans="1:12" ht="14.25" customHeight="1">
      <c r="A10" s="1809"/>
      <c r="B10" s="1812"/>
      <c r="C10" s="1817"/>
      <c r="D10" s="1805"/>
      <c r="E10" s="1817"/>
      <c r="F10" s="1817"/>
      <c r="G10" s="1791"/>
      <c r="H10" s="1827"/>
      <c r="I10" s="1848"/>
      <c r="J10" s="1816" t="s">
        <v>1284</v>
      </c>
      <c r="K10" s="2115" t="s">
        <v>1285</v>
      </c>
      <c r="L10" s="903"/>
    </row>
    <row r="11" spans="1:12">
      <c r="A11" s="1809"/>
      <c r="B11" s="1812"/>
      <c r="C11" s="1817"/>
      <c r="D11" s="1805"/>
      <c r="E11" s="1817"/>
      <c r="F11" s="1817"/>
      <c r="G11" s="1791"/>
      <c r="H11" s="1827"/>
      <c r="I11" s="1848"/>
      <c r="J11" s="1817"/>
      <c r="K11" s="1805"/>
      <c r="L11" s="905"/>
    </row>
    <row r="12" spans="1:12">
      <c r="A12" s="1809"/>
      <c r="B12" s="1812"/>
      <c r="C12" s="1817"/>
      <c r="D12" s="1805"/>
      <c r="E12" s="1817"/>
      <c r="F12" s="1817"/>
      <c r="G12" s="1791"/>
      <c r="H12" s="1827"/>
      <c r="I12" s="1848"/>
      <c r="J12" s="1817"/>
      <c r="K12" s="1805"/>
      <c r="L12" s="1847" t="s">
        <v>1286</v>
      </c>
    </row>
    <row r="13" spans="1:12">
      <c r="A13" s="1809"/>
      <c r="B13" s="1812"/>
      <c r="C13" s="1817"/>
      <c r="D13" s="1805"/>
      <c r="E13" s="1817"/>
      <c r="F13" s="1817"/>
      <c r="G13" s="1791"/>
      <c r="H13" s="1827"/>
      <c r="I13" s="1848"/>
      <c r="J13" s="1817"/>
      <c r="K13" s="1805"/>
      <c r="L13" s="1848"/>
    </row>
    <row r="14" spans="1:12" ht="14.25" customHeight="1">
      <c r="A14" s="1809"/>
      <c r="B14" s="1812"/>
      <c r="C14" s="1817"/>
      <c r="D14" s="1805"/>
      <c r="E14" s="1817"/>
      <c r="F14" s="1817"/>
      <c r="G14" s="1791"/>
      <c r="H14" s="1827"/>
      <c r="I14" s="1848"/>
      <c r="J14" s="1817"/>
      <c r="K14" s="1805"/>
      <c r="L14" s="1848"/>
    </row>
    <row r="15" spans="1:12">
      <c r="A15" s="1809"/>
      <c r="B15" s="1812"/>
      <c r="C15" s="1817"/>
      <c r="D15" s="1805"/>
      <c r="E15" s="1817"/>
      <c r="F15" s="1817"/>
      <c r="G15" s="1791"/>
      <c r="H15" s="1827"/>
      <c r="I15" s="1848"/>
      <c r="J15" s="1817"/>
      <c r="K15" s="1805"/>
      <c r="L15" s="1848"/>
    </row>
    <row r="16" spans="1:12">
      <c r="A16" s="1809"/>
      <c r="B16" s="1812"/>
      <c r="C16" s="1817"/>
      <c r="D16" s="1805"/>
      <c r="E16" s="1817"/>
      <c r="F16" s="1817"/>
      <c r="G16" s="1791"/>
      <c r="H16" s="1827"/>
      <c r="I16" s="1848"/>
      <c r="J16" s="1817"/>
      <c r="K16" s="1805"/>
      <c r="L16" s="1848"/>
    </row>
    <row r="17" spans="1:14">
      <c r="A17" s="1809"/>
      <c r="B17" s="1812"/>
      <c r="C17" s="1881"/>
      <c r="D17" s="1813"/>
      <c r="E17" s="1881"/>
      <c r="F17" s="1881"/>
      <c r="G17" s="2218"/>
      <c r="H17" s="1828"/>
      <c r="I17" s="1849"/>
      <c r="J17" s="1881"/>
      <c r="K17" s="1813"/>
      <c r="L17" s="1849"/>
    </row>
    <row r="18" spans="1:14">
      <c r="A18" s="1809"/>
      <c r="B18" s="1812"/>
      <c r="C18" s="2115" t="s">
        <v>1287</v>
      </c>
      <c r="D18" s="1821"/>
      <c r="E18" s="1821"/>
      <c r="F18" s="1821"/>
      <c r="G18" s="1821"/>
      <c r="H18" s="1821"/>
      <c r="I18" s="1821"/>
      <c r="J18" s="1821"/>
      <c r="K18" s="1821"/>
      <c r="L18" s="1821"/>
    </row>
    <row r="19" spans="1:14">
      <c r="A19" s="1814"/>
      <c r="B19" s="1815"/>
      <c r="C19" s="1813"/>
      <c r="D19" s="1814"/>
      <c r="E19" s="1814"/>
      <c r="F19" s="1814"/>
      <c r="G19" s="1814"/>
      <c r="H19" s="1814"/>
      <c r="I19" s="1814"/>
      <c r="J19" s="1814"/>
      <c r="K19" s="1814"/>
      <c r="L19" s="1814"/>
    </row>
    <row r="20" spans="1:14" ht="49.95" customHeight="1">
      <c r="A20" s="2219" t="s">
        <v>1288</v>
      </c>
      <c r="B20" s="2219"/>
      <c r="C20" s="2219"/>
      <c r="D20" s="2219"/>
      <c r="E20" s="2219"/>
      <c r="F20" s="2219"/>
      <c r="G20" s="2219"/>
      <c r="H20" s="2219"/>
      <c r="I20" s="2219"/>
      <c r="J20" s="2219"/>
      <c r="K20" s="2219"/>
      <c r="L20" s="2219"/>
    </row>
    <row r="21" spans="1:14" s="133" customFormat="1" ht="21" customHeight="1">
      <c r="A21" s="757">
        <v>2016</v>
      </c>
      <c r="B21" s="798" t="s">
        <v>80</v>
      </c>
      <c r="C21" s="315">
        <v>173.5</v>
      </c>
      <c r="D21" s="315">
        <v>84.8</v>
      </c>
      <c r="E21" s="315">
        <v>88.7</v>
      </c>
      <c r="F21" s="511">
        <v>158.1</v>
      </c>
      <c r="G21" s="512">
        <v>46.1</v>
      </c>
      <c r="H21" s="512">
        <v>39.299999999999997</v>
      </c>
      <c r="I21" s="512">
        <v>53.7</v>
      </c>
      <c r="J21" s="512">
        <v>18.899999999999999</v>
      </c>
      <c r="K21" s="512">
        <v>18.5</v>
      </c>
      <c r="L21" s="511">
        <v>11.7</v>
      </c>
    </row>
    <row r="22" spans="1:14" s="133" customFormat="1" ht="21" customHeight="1">
      <c r="A22" s="757"/>
      <c r="B22" s="798"/>
      <c r="C22" s="315"/>
      <c r="D22" s="315"/>
      <c r="E22" s="315"/>
      <c r="F22" s="511"/>
      <c r="G22" s="512"/>
      <c r="H22" s="512"/>
      <c r="I22" s="512"/>
      <c r="J22" s="512"/>
      <c r="K22" s="512"/>
      <c r="L22" s="511"/>
    </row>
    <row r="23" spans="1:14" s="133" customFormat="1" ht="21" customHeight="1">
      <c r="A23" s="757">
        <v>2017</v>
      </c>
      <c r="B23" s="798" t="s">
        <v>71</v>
      </c>
      <c r="C23" s="388" t="s">
        <v>16</v>
      </c>
      <c r="D23" s="388" t="s">
        <v>16</v>
      </c>
      <c r="E23" s="388" t="s">
        <v>16</v>
      </c>
      <c r="F23" s="511">
        <v>181.7</v>
      </c>
      <c r="G23" s="512">
        <v>46.7</v>
      </c>
      <c r="H23" s="512">
        <v>42.8</v>
      </c>
      <c r="I23" s="512">
        <v>69.5</v>
      </c>
      <c r="J23" s="512">
        <v>22.6</v>
      </c>
      <c r="K23" s="512">
        <v>22.3</v>
      </c>
      <c r="L23" s="511">
        <v>14.8</v>
      </c>
    </row>
    <row r="24" spans="1:14" s="133" customFormat="1" ht="21" customHeight="1">
      <c r="A24" s="757"/>
      <c r="B24" s="798" t="s">
        <v>74</v>
      </c>
      <c r="C24" s="315">
        <v>165.28800000000001</v>
      </c>
      <c r="D24" s="315">
        <v>78.391999999999996</v>
      </c>
      <c r="E24" s="315">
        <f>C24-D24</f>
        <v>86.896000000000015</v>
      </c>
      <c r="F24" s="593">
        <v>181.03</v>
      </c>
      <c r="G24" s="593">
        <v>58.767000000000003</v>
      </c>
      <c r="H24" s="593">
        <v>42.762999999999998</v>
      </c>
      <c r="I24" s="593">
        <v>56.284999999999997</v>
      </c>
      <c r="J24" s="593">
        <v>23.216000000000001</v>
      </c>
      <c r="K24" s="593">
        <v>22.89</v>
      </c>
      <c r="L24" s="511">
        <v>14.536</v>
      </c>
      <c r="M24" s="433"/>
    </row>
    <row r="25" spans="1:14" s="133" customFormat="1" ht="21" customHeight="1">
      <c r="A25" s="757"/>
      <c r="B25" s="798" t="s">
        <v>80</v>
      </c>
      <c r="C25" s="315">
        <v>158.4</v>
      </c>
      <c r="D25" s="315">
        <v>74.513999999999996</v>
      </c>
      <c r="E25" s="315">
        <v>83.831000000000003</v>
      </c>
      <c r="F25" s="593">
        <v>179.625</v>
      </c>
      <c r="G25" s="593">
        <v>51.781999999999996</v>
      </c>
      <c r="H25" s="593">
        <v>43.295000000000002</v>
      </c>
      <c r="I25" s="593">
        <v>62.253999999999998</v>
      </c>
      <c r="J25" s="593">
        <v>22.292999999999999</v>
      </c>
      <c r="K25" s="593">
        <v>22</v>
      </c>
      <c r="L25" s="511">
        <v>13.29</v>
      </c>
      <c r="M25" s="433"/>
      <c r="N25" s="433"/>
    </row>
    <row r="26" spans="1:14" s="133" customFormat="1" ht="21" customHeight="1">
      <c r="A26" s="757"/>
      <c r="B26" s="798"/>
      <c r="C26" s="315"/>
      <c r="D26" s="315"/>
      <c r="E26" s="315"/>
      <c r="F26" s="593"/>
      <c r="G26" s="593"/>
      <c r="H26" s="593"/>
      <c r="I26" s="593"/>
      <c r="J26" s="593"/>
      <c r="K26" s="593"/>
      <c r="L26" s="511"/>
      <c r="M26" s="433"/>
      <c r="N26" s="433"/>
    </row>
    <row r="27" spans="1:14" s="133" customFormat="1" ht="21" customHeight="1">
      <c r="A27" s="757">
        <v>2018</v>
      </c>
      <c r="B27" s="798" t="s">
        <v>71</v>
      </c>
      <c r="C27" s="388" t="s">
        <v>16</v>
      </c>
      <c r="D27" s="388" t="s">
        <v>16</v>
      </c>
      <c r="E27" s="388" t="s">
        <v>16</v>
      </c>
      <c r="F27" s="593">
        <v>159.9</v>
      </c>
      <c r="G27" s="593">
        <v>40.200000000000003</v>
      </c>
      <c r="H27" s="593">
        <v>37.5</v>
      </c>
      <c r="I27" s="593">
        <v>62.1</v>
      </c>
      <c r="J27" s="593">
        <v>20.100000000000001</v>
      </c>
      <c r="K27" s="593">
        <v>19.8</v>
      </c>
      <c r="L27" s="511">
        <v>12.8</v>
      </c>
      <c r="M27" s="433"/>
      <c r="N27" s="433"/>
    </row>
    <row r="28" spans="1:14" s="133" customFormat="1" ht="21" customHeight="1">
      <c r="A28" s="757"/>
      <c r="B28" s="1650" t="s">
        <v>74</v>
      </c>
      <c r="C28" s="1673">
        <v>166.7</v>
      </c>
      <c r="D28" s="1673">
        <v>82.2</v>
      </c>
      <c r="E28" s="1673">
        <v>84.5</v>
      </c>
      <c r="F28" s="1651">
        <v>159.82599999999999</v>
      </c>
      <c r="G28" s="1651">
        <v>45.947000000000003</v>
      </c>
      <c r="H28" s="1651">
        <v>43.363999999999997</v>
      </c>
      <c r="I28" s="1651">
        <v>50.64</v>
      </c>
      <c r="J28" s="1651">
        <v>19.873999999999999</v>
      </c>
      <c r="K28" s="1651">
        <v>19.63</v>
      </c>
      <c r="L28" s="511">
        <v>12.289</v>
      </c>
      <c r="M28" s="433"/>
      <c r="N28" s="433"/>
    </row>
    <row r="29" spans="1:14" s="133" customFormat="1" ht="21" customHeight="1">
      <c r="A29" s="913"/>
      <c r="B29" s="910" t="s">
        <v>559</v>
      </c>
      <c r="C29" s="388">
        <v>100.9</v>
      </c>
      <c r="D29" s="388">
        <v>104.9</v>
      </c>
      <c r="E29" s="388">
        <v>97.2</v>
      </c>
      <c r="F29" s="388">
        <f>159826/181030*100</f>
        <v>88.28702425012429</v>
      </c>
      <c r="G29" s="388">
        <f>45947/58767*100</f>
        <v>78.185035819422467</v>
      </c>
      <c r="H29" s="388">
        <f>43364/42763*100</f>
        <v>101.40542057386057</v>
      </c>
      <c r="I29" s="388">
        <f>50640/56285*100</f>
        <v>89.970684907168874</v>
      </c>
      <c r="J29" s="388">
        <f>19874/23216*100</f>
        <v>85.604755341144028</v>
      </c>
      <c r="K29" s="388">
        <f>19630/22890*100</f>
        <v>85.757972913936214</v>
      </c>
      <c r="L29" s="389">
        <f>12289/14536*100</f>
        <v>84.541827187671998</v>
      </c>
      <c r="M29" s="433"/>
      <c r="N29" s="433"/>
    </row>
    <row r="30" spans="1:14" s="631" customFormat="1" ht="21" customHeight="1">
      <c r="A30" s="914"/>
      <c r="B30" s="912" t="s">
        <v>563</v>
      </c>
      <c r="C30" s="856">
        <v>105.3</v>
      </c>
      <c r="D30" s="856">
        <v>110.3</v>
      </c>
      <c r="E30" s="856">
        <v>100.8</v>
      </c>
      <c r="F30" s="856">
        <f>159826/159898*100</f>
        <v>99.95497129420005</v>
      </c>
      <c r="G30" s="856">
        <f>45947/40209*100</f>
        <v>114.27043696684822</v>
      </c>
      <c r="H30" s="856">
        <f>43364/37460*100</f>
        <v>115.7608115323011</v>
      </c>
      <c r="I30" s="856">
        <f>50640/62124*100</f>
        <v>81.51439057369133</v>
      </c>
      <c r="J30" s="856">
        <f>19874/20105*100</f>
        <v>98.851032081571745</v>
      </c>
      <c r="K30" s="856">
        <f>19630/19836*100</f>
        <v>98.961484170195604</v>
      </c>
      <c r="L30" s="621">
        <f>12289/12762*100</f>
        <v>96.293684375489732</v>
      </c>
      <c r="M30" s="630"/>
      <c r="N30" s="630"/>
    </row>
    <row r="31" spans="1:14" s="133" customFormat="1" ht="20.100000000000001" customHeight="1">
      <c r="A31" s="1787" t="s">
        <v>767</v>
      </c>
      <c r="B31" s="1787"/>
      <c r="C31" s="1787"/>
      <c r="D31" s="1787"/>
      <c r="E31" s="1787"/>
      <c r="F31" s="1787"/>
      <c r="G31" s="1787"/>
      <c r="H31" s="1787"/>
      <c r="I31" s="1787"/>
      <c r="J31" s="1787"/>
      <c r="K31" s="1787"/>
      <c r="L31" s="1787"/>
      <c r="M31" s="433"/>
      <c r="N31" s="433"/>
    </row>
    <row r="32" spans="1:14" s="1372" customFormat="1" ht="15" customHeight="1">
      <c r="A32" s="1883" t="s">
        <v>766</v>
      </c>
      <c r="B32" s="1883"/>
      <c r="C32" s="1883"/>
      <c r="D32" s="1883"/>
      <c r="E32" s="1883"/>
      <c r="F32" s="1883"/>
      <c r="G32" s="1883"/>
      <c r="H32" s="1883"/>
      <c r="I32" s="1883"/>
      <c r="J32" s="1883"/>
      <c r="K32" s="1883"/>
      <c r="L32" s="1883"/>
      <c r="M32" s="1402"/>
      <c r="N32" s="1402"/>
    </row>
    <row r="33" spans="1:14">
      <c r="M33" s="579"/>
      <c r="N33" s="579"/>
    </row>
    <row r="34" spans="1:14">
      <c r="M34" s="579"/>
      <c r="N34" s="579"/>
    </row>
    <row r="35" spans="1:14">
      <c r="M35" s="579"/>
      <c r="N35" s="579"/>
    </row>
    <row r="36" spans="1:14">
      <c r="A36" s="712"/>
      <c r="M36" s="579"/>
      <c r="N36" s="579"/>
    </row>
    <row r="37" spans="1:14">
      <c r="A37" s="712"/>
    </row>
    <row r="38" spans="1:14">
      <c r="A38" s="712"/>
    </row>
    <row r="39" spans="1:14">
      <c r="A39" s="4"/>
    </row>
    <row r="40" spans="1:14">
      <c r="A40" s="4"/>
    </row>
    <row r="41" spans="1:14">
      <c r="A41" s="4"/>
    </row>
    <row r="42" spans="1:14">
      <c r="A42" s="4"/>
      <c r="B42" s="429"/>
      <c r="C42" s="429"/>
      <c r="D42" s="429"/>
      <c r="E42" s="429"/>
      <c r="F42" s="429"/>
      <c r="G42" s="429"/>
      <c r="H42" s="429"/>
      <c r="I42" s="429"/>
      <c r="J42" s="429"/>
      <c r="K42" s="429"/>
    </row>
    <row r="43" spans="1:14">
      <c r="A43" s="4"/>
      <c r="B43" s="429"/>
      <c r="C43" s="429"/>
      <c r="D43" s="429"/>
      <c r="E43" s="429"/>
      <c r="F43" s="429"/>
      <c r="G43" s="429"/>
      <c r="H43" s="429"/>
      <c r="I43" s="429"/>
      <c r="J43" s="429"/>
      <c r="K43" s="429"/>
    </row>
    <row r="44" spans="1:14">
      <c r="A44" s="4"/>
      <c r="B44" s="429"/>
      <c r="C44" s="429"/>
      <c r="D44" s="429"/>
      <c r="E44" s="429"/>
      <c r="F44" s="429"/>
      <c r="G44" s="429"/>
      <c r="H44" s="429"/>
      <c r="I44" s="429"/>
      <c r="J44" s="429"/>
      <c r="K44" s="429"/>
    </row>
  </sheetData>
  <mergeCells count="22">
    <mergeCell ref="A32:L32"/>
    <mergeCell ref="A1:E1"/>
    <mergeCell ref="K1:L1"/>
    <mergeCell ref="K2:L2"/>
    <mergeCell ref="H6:H17"/>
    <mergeCell ref="I6:I17"/>
    <mergeCell ref="C18:L19"/>
    <mergeCell ref="K10:K17"/>
    <mergeCell ref="F6:F17"/>
    <mergeCell ref="G6:G17"/>
    <mergeCell ref="A20:L20"/>
    <mergeCell ref="A31:L31"/>
    <mergeCell ref="L12:L17"/>
    <mergeCell ref="E6:E17"/>
    <mergeCell ref="J6:L9"/>
    <mergeCell ref="J10:J17"/>
    <mergeCell ref="A2:D2"/>
    <mergeCell ref="A3:B19"/>
    <mergeCell ref="C3:E5"/>
    <mergeCell ref="F3:L5"/>
    <mergeCell ref="C6:C17"/>
    <mergeCell ref="D6:D17"/>
  </mergeCells>
  <phoneticPr fontId="0" type="noConversion"/>
  <hyperlinks>
    <hyperlink ref="K1:L1" location="'Spis tablic     List of tables'!A47" display="Powrót do spisu tablic"/>
    <hyperlink ref="K2:L2" location="'Spis tablic     List of tables'!A50"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43"/>
  <sheetViews>
    <sheetView showGridLines="0" zoomScaleNormal="100" workbookViewId="0">
      <selection sqref="A1:F1"/>
    </sheetView>
  </sheetViews>
  <sheetFormatPr defaultColWidth="9" defaultRowHeight="13.2"/>
  <cols>
    <col min="1" max="1" width="8.59765625" style="16" customWidth="1"/>
    <col min="2" max="2" width="13.59765625" style="16" customWidth="1"/>
    <col min="3" max="9" width="14.59765625" style="16" customWidth="1"/>
    <col min="10" max="10" width="10.19921875" style="16" bestFit="1" customWidth="1"/>
    <col min="11" max="11" width="9.09765625" style="16" customWidth="1"/>
    <col min="12" max="14" width="10.19921875" style="16" bestFit="1" customWidth="1"/>
    <col min="15" max="16384" width="9" style="16"/>
  </cols>
  <sheetData>
    <row r="1" spans="1:9" s="36" customFormat="1" ht="14.85" customHeight="1">
      <c r="A1" s="2224" t="s">
        <v>504</v>
      </c>
      <c r="B1" s="2224"/>
      <c r="C1" s="2224"/>
      <c r="D1" s="2224"/>
      <c r="E1" s="2224"/>
      <c r="F1" s="2224"/>
      <c r="G1" s="21"/>
      <c r="H1" s="1877" t="s">
        <v>31</v>
      </c>
      <c r="I1" s="1877"/>
    </row>
    <row r="2" spans="1:9" s="1403" customFormat="1" ht="14.85" customHeight="1">
      <c r="A2" s="2194" t="s">
        <v>1289</v>
      </c>
      <c r="B2" s="2194"/>
      <c r="C2" s="2194"/>
      <c r="D2" s="2194"/>
      <c r="E2" s="2194"/>
      <c r="F2" s="2194"/>
      <c r="G2" s="2194"/>
      <c r="H2" s="1802" t="s">
        <v>283</v>
      </c>
      <c r="I2" s="1802"/>
    </row>
    <row r="3" spans="1:9" s="27" customFormat="1" ht="14.1" customHeight="1">
      <c r="A3" s="1903" t="s">
        <v>1736</v>
      </c>
      <c r="B3" s="1904"/>
      <c r="C3" s="1916" t="s">
        <v>1290</v>
      </c>
      <c r="D3" s="41"/>
      <c r="E3" s="56"/>
      <c r="F3" s="1916" t="s">
        <v>1291</v>
      </c>
      <c r="G3" s="41"/>
      <c r="H3" s="41"/>
      <c r="I3" s="55"/>
    </row>
    <row r="4" spans="1:9" s="27" customFormat="1" ht="55.5" customHeight="1">
      <c r="A4" s="1905"/>
      <c r="B4" s="1906"/>
      <c r="C4" s="2225"/>
      <c r="D4" s="38" t="s">
        <v>1191</v>
      </c>
      <c r="E4" s="57" t="s">
        <v>1203</v>
      </c>
      <c r="F4" s="2225"/>
      <c r="G4" s="38" t="s">
        <v>1292</v>
      </c>
      <c r="H4" s="38" t="s">
        <v>1293</v>
      </c>
      <c r="I4" s="37" t="s">
        <v>1294</v>
      </c>
    </row>
    <row r="5" spans="1:9" s="27" customFormat="1" ht="32.25" customHeight="1">
      <c r="A5" s="1907"/>
      <c r="B5" s="1908"/>
      <c r="C5" s="1897" t="s">
        <v>1295</v>
      </c>
      <c r="D5" s="1898"/>
      <c r="E5" s="1898"/>
      <c r="F5" s="1914" t="s">
        <v>1296</v>
      </c>
      <c r="G5" s="1915"/>
      <c r="H5" s="1915"/>
      <c r="I5" s="1915"/>
    </row>
    <row r="6" spans="1:9" s="139" customFormat="1" ht="13.2" customHeight="1">
      <c r="A6" s="354">
        <v>2016</v>
      </c>
      <c r="B6" s="145" t="s">
        <v>53</v>
      </c>
      <c r="C6" s="161" t="s">
        <v>1882</v>
      </c>
      <c r="D6" s="161" t="s">
        <v>1883</v>
      </c>
      <c r="E6" s="161" t="s">
        <v>1884</v>
      </c>
      <c r="F6" s="219">
        <v>84585</v>
      </c>
      <c r="G6" s="219">
        <v>12517</v>
      </c>
      <c r="H6" s="219">
        <v>37473</v>
      </c>
      <c r="I6" s="294">
        <v>33545</v>
      </c>
    </row>
    <row r="7" spans="1:9" s="139" customFormat="1" ht="13.2" customHeight="1">
      <c r="A7" s="354">
        <v>2017</v>
      </c>
      <c r="B7" s="145" t="s">
        <v>53</v>
      </c>
      <c r="C7" s="1730" t="s">
        <v>1885</v>
      </c>
      <c r="D7" s="219" t="s">
        <v>1886</v>
      </c>
      <c r="E7" s="161" t="s">
        <v>1887</v>
      </c>
      <c r="F7" s="219">
        <v>88838</v>
      </c>
      <c r="G7" s="219">
        <v>21144</v>
      </c>
      <c r="H7" s="219">
        <v>35237</v>
      </c>
      <c r="I7" s="294">
        <v>31362</v>
      </c>
    </row>
    <row r="8" spans="1:9" s="139" customFormat="1" ht="13.2" customHeight="1">
      <c r="A8" s="354"/>
      <c r="B8" s="108" t="s">
        <v>43</v>
      </c>
      <c r="C8" s="146">
        <v>105.3</v>
      </c>
      <c r="D8" s="146">
        <v>110.7</v>
      </c>
      <c r="E8" s="146">
        <v>23.5</v>
      </c>
      <c r="F8" s="146">
        <v>105</v>
      </c>
      <c r="G8" s="146">
        <v>168.9</v>
      </c>
      <c r="H8" s="146">
        <v>94</v>
      </c>
      <c r="I8" s="357">
        <v>93.5</v>
      </c>
    </row>
    <row r="9" spans="1:9" s="139" customFormat="1" ht="4.95" customHeight="1">
      <c r="A9" s="347"/>
      <c r="B9" s="107"/>
      <c r="C9" s="219"/>
      <c r="D9" s="219"/>
      <c r="E9" s="219"/>
      <c r="F9" s="219"/>
      <c r="G9" s="219"/>
      <c r="H9" s="219"/>
      <c r="I9" s="294"/>
    </row>
    <row r="10" spans="1:9" s="139" customFormat="1" ht="13.2" customHeight="1">
      <c r="A10" s="1635">
        <v>2017</v>
      </c>
      <c r="B10" s="107" t="s">
        <v>620</v>
      </c>
      <c r="C10" s="219" t="s">
        <v>1894</v>
      </c>
      <c r="D10" s="219" t="s">
        <v>1895</v>
      </c>
      <c r="E10" s="219" t="s">
        <v>1896</v>
      </c>
      <c r="F10" s="219">
        <v>56038.400000000001</v>
      </c>
      <c r="G10" s="219">
        <v>14169</v>
      </c>
      <c r="H10" s="219">
        <v>19757.8</v>
      </c>
      <c r="I10" s="294">
        <v>21388</v>
      </c>
    </row>
    <row r="11" spans="1:9" s="139" customFormat="1" ht="13.2" customHeight="1">
      <c r="A11" s="347"/>
      <c r="B11" s="107" t="s">
        <v>53</v>
      </c>
      <c r="C11" s="1730" t="s">
        <v>1885</v>
      </c>
      <c r="D11" s="1730" t="s">
        <v>1888</v>
      </c>
      <c r="E11" s="1730" t="s">
        <v>1889</v>
      </c>
      <c r="F11" s="219">
        <v>88838</v>
      </c>
      <c r="G11" s="219">
        <v>21144</v>
      </c>
      <c r="H11" s="219">
        <v>35237</v>
      </c>
      <c r="I11" s="294">
        <v>31362</v>
      </c>
    </row>
    <row r="12" spans="1:9" s="139" customFormat="1" ht="13.2" customHeight="1">
      <c r="A12" s="347">
        <v>2018</v>
      </c>
      <c r="B12" s="107" t="s">
        <v>615</v>
      </c>
      <c r="C12" s="219" t="s">
        <v>1897</v>
      </c>
      <c r="D12" s="219" t="s">
        <v>1898</v>
      </c>
      <c r="E12" s="219" t="s">
        <v>1899</v>
      </c>
      <c r="F12" s="219">
        <v>10834.3</v>
      </c>
      <c r="G12" s="219">
        <v>871.1</v>
      </c>
      <c r="H12" s="219">
        <v>3631.4</v>
      </c>
      <c r="I12" s="294">
        <v>6251.1</v>
      </c>
    </row>
    <row r="13" spans="1:9" s="139" customFormat="1" ht="13.2" customHeight="1">
      <c r="A13" s="347"/>
      <c r="B13" s="107" t="s">
        <v>613</v>
      </c>
      <c r="C13" s="219" t="s">
        <v>1900</v>
      </c>
      <c r="D13" s="219" t="s">
        <v>1901</v>
      </c>
      <c r="E13" s="219" t="s">
        <v>1902</v>
      </c>
      <c r="F13" s="219" t="s">
        <v>1890</v>
      </c>
      <c r="G13" s="219" t="s">
        <v>1891</v>
      </c>
      <c r="H13" s="219" t="s">
        <v>1892</v>
      </c>
      <c r="I13" s="294" t="s">
        <v>1893</v>
      </c>
    </row>
    <row r="14" spans="1:9" s="139" customFormat="1" ht="13.2" customHeight="1">
      <c r="A14" s="1635"/>
      <c r="B14" s="1652" t="s">
        <v>620</v>
      </c>
      <c r="C14" s="1653" t="s">
        <v>1903</v>
      </c>
      <c r="D14" s="1653" t="s">
        <v>2127</v>
      </c>
      <c r="E14" s="1653" t="s">
        <v>2128</v>
      </c>
      <c r="F14" s="1653">
        <v>53443.4</v>
      </c>
      <c r="G14" s="1653">
        <v>8431.9</v>
      </c>
      <c r="H14" s="1653">
        <v>20582.400000000001</v>
      </c>
      <c r="I14" s="294">
        <v>23878.899999999998</v>
      </c>
    </row>
    <row r="15" spans="1:9" s="139" customFormat="1" ht="13.2" customHeight="1">
      <c r="A15" s="347"/>
      <c r="B15" s="108" t="s">
        <v>43</v>
      </c>
      <c r="C15" s="146">
        <v>66.797201024084288</v>
      </c>
      <c r="D15" s="146">
        <v>59.168748812811408</v>
      </c>
      <c r="E15" s="146">
        <v>485.78680203045678</v>
      </c>
      <c r="F15" s="146">
        <v>92.286678339912484</v>
      </c>
      <c r="G15" s="146">
        <v>58.569910324180505</v>
      </c>
      <c r="H15" s="146">
        <v>104.17354158863843</v>
      </c>
      <c r="I15" s="357">
        <v>103.84387910415307</v>
      </c>
    </row>
    <row r="16" spans="1:9" s="139" customFormat="1" ht="12.6" hidden="1" customHeight="1">
      <c r="A16" s="347">
        <v>2015</v>
      </c>
      <c r="B16" s="107" t="s">
        <v>72</v>
      </c>
      <c r="C16" s="219">
        <v>10964</v>
      </c>
      <c r="D16" s="219">
        <v>10179</v>
      </c>
      <c r="E16" s="219">
        <v>226</v>
      </c>
      <c r="F16" s="219">
        <v>3000</v>
      </c>
      <c r="G16" s="219">
        <v>459</v>
      </c>
      <c r="H16" s="219">
        <v>997</v>
      </c>
      <c r="I16" s="294">
        <v>1519</v>
      </c>
    </row>
    <row r="17" spans="1:9" s="139" customFormat="1" ht="4.95" customHeight="1">
      <c r="A17" s="347"/>
      <c r="B17" s="107"/>
      <c r="C17" s="219"/>
      <c r="D17" s="219"/>
      <c r="E17" s="498"/>
      <c r="F17" s="219"/>
      <c r="G17" s="219"/>
      <c r="H17" s="219"/>
      <c r="I17" s="294"/>
    </row>
    <row r="18" spans="1:9" s="139" customFormat="1" ht="12.75" customHeight="1">
      <c r="A18" s="1635">
        <v>2017</v>
      </c>
      <c r="B18" s="107" t="s">
        <v>75</v>
      </c>
      <c r="C18" s="219">
        <v>1823.9</v>
      </c>
      <c r="D18" s="219">
        <v>1682.9</v>
      </c>
      <c r="E18" s="498" t="s">
        <v>612</v>
      </c>
      <c r="F18" s="219">
        <v>3386</v>
      </c>
      <c r="G18" s="219">
        <v>379.7</v>
      </c>
      <c r="H18" s="219">
        <v>893.6</v>
      </c>
      <c r="I18" s="294">
        <v>2096.6999999999998</v>
      </c>
    </row>
    <row r="19" spans="1:9" s="139" customFormat="1" ht="12.75" customHeight="1">
      <c r="A19" s="347"/>
      <c r="B19" s="107" t="s">
        <v>76</v>
      </c>
      <c r="C19" s="219">
        <v>16973.400000000001</v>
      </c>
      <c r="D19" s="219">
        <v>16575.599999999999</v>
      </c>
      <c r="E19" s="498">
        <v>78.400000000000006</v>
      </c>
      <c r="F19" s="219">
        <v>3632.5</v>
      </c>
      <c r="G19" s="219">
        <v>501.3</v>
      </c>
      <c r="H19" s="219">
        <v>894.5</v>
      </c>
      <c r="I19" s="294">
        <v>2228</v>
      </c>
    </row>
    <row r="20" spans="1:9" s="139" customFormat="1" ht="12.75" customHeight="1">
      <c r="A20" s="347"/>
      <c r="B20" s="107" t="s">
        <v>77</v>
      </c>
      <c r="C20" s="219">
        <v>9598.7999999999993</v>
      </c>
      <c r="D20" s="219">
        <v>9117.1</v>
      </c>
      <c r="E20" s="498" t="s">
        <v>612</v>
      </c>
      <c r="F20" s="219">
        <v>3071.9</v>
      </c>
      <c r="G20" s="219">
        <v>381</v>
      </c>
      <c r="H20" s="219">
        <v>929.7</v>
      </c>
      <c r="I20" s="294">
        <v>1750.3</v>
      </c>
    </row>
    <row r="21" spans="1:9" s="139" customFormat="1" ht="12.75" customHeight="1">
      <c r="A21" s="347"/>
      <c r="B21" s="107" t="s">
        <v>78</v>
      </c>
      <c r="C21" s="219">
        <v>10367.799999999999</v>
      </c>
      <c r="D21" s="219">
        <v>10128.200000000001</v>
      </c>
      <c r="E21" s="498" t="s">
        <v>612</v>
      </c>
      <c r="F21" s="219">
        <v>3711.8</v>
      </c>
      <c r="G21" s="219">
        <v>454</v>
      </c>
      <c r="H21" s="219">
        <v>1241</v>
      </c>
      <c r="I21" s="294">
        <v>2005.6</v>
      </c>
    </row>
    <row r="22" spans="1:9" s="139" customFormat="1" ht="12.75" customHeight="1">
      <c r="A22" s="347"/>
      <c r="B22" s="107" t="s">
        <v>79</v>
      </c>
      <c r="C22" s="219">
        <v>2868.5</v>
      </c>
      <c r="D22" s="219">
        <v>2750.4</v>
      </c>
      <c r="E22" s="498" t="s">
        <v>612</v>
      </c>
      <c r="F22" s="219">
        <v>3447.6</v>
      </c>
      <c r="G22" s="219">
        <v>404.9</v>
      </c>
      <c r="H22" s="219">
        <v>1151.4000000000001</v>
      </c>
      <c r="I22" s="294">
        <v>1878.8</v>
      </c>
    </row>
    <row r="23" spans="1:9" s="139" customFormat="1" ht="12.75" customHeight="1">
      <c r="A23" s="347"/>
      <c r="B23" s="107" t="s">
        <v>80</v>
      </c>
      <c r="C23" s="219">
        <v>1954.2</v>
      </c>
      <c r="D23" s="219">
        <v>1860.2</v>
      </c>
      <c r="E23" s="498">
        <v>1</v>
      </c>
      <c r="F23" s="219">
        <v>3248</v>
      </c>
      <c r="G23" s="219">
        <v>239.9</v>
      </c>
      <c r="H23" s="219">
        <v>1074.5999999999999</v>
      </c>
      <c r="I23" s="294">
        <v>1918.6</v>
      </c>
    </row>
    <row r="24" spans="1:9" s="139" customFormat="1" ht="12.75" customHeight="1">
      <c r="A24" s="347">
        <v>2018</v>
      </c>
      <c r="B24" s="107" t="s">
        <v>81</v>
      </c>
      <c r="C24" s="219">
        <v>1776.6</v>
      </c>
      <c r="D24" s="219">
        <v>1657.9</v>
      </c>
      <c r="E24" s="498" t="s">
        <v>612</v>
      </c>
      <c r="F24" s="219">
        <v>4035.1</v>
      </c>
      <c r="G24" s="219">
        <v>312.8</v>
      </c>
      <c r="H24" s="219">
        <v>1333.3</v>
      </c>
      <c r="I24" s="294">
        <v>2375.6</v>
      </c>
    </row>
    <row r="25" spans="1:9" s="139" customFormat="1" ht="12.75" customHeight="1">
      <c r="A25" s="347"/>
      <c r="B25" s="107" t="s">
        <v>82</v>
      </c>
      <c r="C25" s="219">
        <v>1959.8</v>
      </c>
      <c r="D25" s="219">
        <v>1550.5</v>
      </c>
      <c r="E25" s="498">
        <v>312.5</v>
      </c>
      <c r="F25" s="219">
        <v>3051.8</v>
      </c>
      <c r="G25" s="219">
        <v>273</v>
      </c>
      <c r="H25" s="219">
        <v>981.3</v>
      </c>
      <c r="I25" s="294">
        <v>1784.3</v>
      </c>
    </row>
    <row r="26" spans="1:9" s="139" customFormat="1" ht="12.75" customHeight="1">
      <c r="A26" s="347"/>
      <c r="B26" s="107" t="s">
        <v>71</v>
      </c>
      <c r="C26" s="219">
        <v>1406.2</v>
      </c>
      <c r="D26" s="219">
        <v>1269.5999999999999</v>
      </c>
      <c r="E26" s="498">
        <v>2.6</v>
      </c>
      <c r="F26" s="219">
        <v>3747.4</v>
      </c>
      <c r="G26" s="219">
        <v>285.3</v>
      </c>
      <c r="H26" s="219">
        <v>1316.8</v>
      </c>
      <c r="I26" s="294">
        <v>2091.1999999999998</v>
      </c>
    </row>
    <row r="27" spans="1:9" s="139" customFormat="1" ht="12.75" customHeight="1">
      <c r="A27" s="347"/>
      <c r="B27" s="107" t="s">
        <v>72</v>
      </c>
      <c r="C27" s="219">
        <v>1421.5</v>
      </c>
      <c r="D27" s="219">
        <v>1323.2</v>
      </c>
      <c r="E27" s="498" t="s">
        <v>612</v>
      </c>
      <c r="F27" s="219">
        <v>3620.8</v>
      </c>
      <c r="G27" s="219">
        <v>316.89999999999998</v>
      </c>
      <c r="H27" s="219">
        <v>1201</v>
      </c>
      <c r="I27" s="294">
        <v>2090</v>
      </c>
    </row>
    <row r="28" spans="1:9" s="139" customFormat="1" ht="12.75" customHeight="1">
      <c r="A28" s="347"/>
      <c r="B28" s="107" t="s">
        <v>73</v>
      </c>
      <c r="C28" s="219">
        <v>3285.5</v>
      </c>
      <c r="D28" s="219">
        <v>2304</v>
      </c>
      <c r="E28" s="498">
        <v>686.2</v>
      </c>
      <c r="F28" s="219">
        <v>3421.5</v>
      </c>
      <c r="G28" s="219">
        <v>322.60000000000002</v>
      </c>
      <c r="H28" s="219">
        <v>1094.3</v>
      </c>
      <c r="I28" s="294">
        <v>1990.4</v>
      </c>
    </row>
    <row r="29" spans="1:9" s="139" customFormat="1" ht="12.75" customHeight="1">
      <c r="A29" s="347"/>
      <c r="B29" s="107" t="s">
        <v>74</v>
      </c>
      <c r="C29" s="219">
        <v>2609.6</v>
      </c>
      <c r="D29" s="219">
        <v>2336.3000000000002</v>
      </c>
      <c r="E29" s="498">
        <v>9.9</v>
      </c>
      <c r="F29" s="219">
        <v>3473.6</v>
      </c>
      <c r="G29" s="219">
        <v>427.2</v>
      </c>
      <c r="H29" s="219">
        <v>1078.0999999999999</v>
      </c>
      <c r="I29" s="294">
        <v>1953.9</v>
      </c>
    </row>
    <row r="30" spans="1:9" s="139" customFormat="1" ht="12.75" customHeight="1">
      <c r="A30" s="1635"/>
      <c r="B30" s="1652" t="s">
        <v>75</v>
      </c>
      <c r="C30" s="1653">
        <v>5203.5</v>
      </c>
      <c r="D30" s="1653">
        <v>4103.2</v>
      </c>
      <c r="E30" s="1654">
        <v>382.5</v>
      </c>
      <c r="F30" s="1653">
        <v>3537.4</v>
      </c>
      <c r="G30" s="1653">
        <v>400.4</v>
      </c>
      <c r="H30" s="1653">
        <v>997.1</v>
      </c>
      <c r="I30" s="294">
        <v>2122.1999999999998</v>
      </c>
    </row>
    <row r="31" spans="1:9" s="139" customFormat="1" ht="12.75" customHeight="1">
      <c r="A31" s="1635"/>
      <c r="B31" s="1652" t="s">
        <v>76</v>
      </c>
      <c r="C31" s="1653">
        <v>7818</v>
      </c>
      <c r="D31" s="1653">
        <v>6871.5</v>
      </c>
      <c r="E31" s="1654">
        <v>0</v>
      </c>
      <c r="F31" s="1653">
        <v>3816.6</v>
      </c>
      <c r="G31" s="1653">
        <v>472.1</v>
      </c>
      <c r="H31" s="1653">
        <v>1037.9000000000001</v>
      </c>
      <c r="I31" s="294">
        <v>2300.6</v>
      </c>
    </row>
    <row r="32" spans="1:9" s="139" customFormat="1" ht="12.75" customHeight="1">
      <c r="A32" s="1635"/>
      <c r="B32" s="1652" t="s">
        <v>77</v>
      </c>
      <c r="C32" s="1653">
        <v>5946.3</v>
      </c>
      <c r="D32" s="1653">
        <v>5223.1000000000004</v>
      </c>
      <c r="E32" s="1654" t="s">
        <v>612</v>
      </c>
      <c r="F32" s="1653">
        <v>3206.4</v>
      </c>
      <c r="G32" s="1653">
        <v>249.4</v>
      </c>
      <c r="H32" s="1653">
        <v>989.4</v>
      </c>
      <c r="I32" s="294">
        <v>1954.1</v>
      </c>
    </row>
    <row r="33" spans="1:256" s="139" customFormat="1" ht="12.75" customHeight="1">
      <c r="A33" s="347"/>
      <c r="B33" s="108" t="s">
        <v>43</v>
      </c>
      <c r="C33" s="146">
        <v>61.948368546068266</v>
      </c>
      <c r="D33" s="146">
        <v>57.289050246240578</v>
      </c>
      <c r="E33" s="146" t="s">
        <v>15</v>
      </c>
      <c r="F33" s="146">
        <v>100.02183610443898</v>
      </c>
      <c r="G33" s="146">
        <v>64.113110539845763</v>
      </c>
      <c r="H33" s="146">
        <v>106.42142626653759</v>
      </c>
      <c r="I33" s="357">
        <v>104.20199434757104</v>
      </c>
    </row>
    <row r="34" spans="1:256" s="1111" customFormat="1" ht="12.75" customHeight="1">
      <c r="A34" s="735"/>
      <c r="B34" s="281" t="s">
        <v>44</v>
      </c>
      <c r="C34" s="242">
        <v>76.059094397544129</v>
      </c>
      <c r="D34" s="242">
        <v>76.011060176089657</v>
      </c>
      <c r="E34" s="242" t="s">
        <v>15</v>
      </c>
      <c r="F34" s="242">
        <v>84.011947806948598</v>
      </c>
      <c r="G34" s="242">
        <v>52.827790722304591</v>
      </c>
      <c r="H34" s="242">
        <v>95.327102803738313</v>
      </c>
      <c r="I34" s="368">
        <v>84.938711640441625</v>
      </c>
    </row>
    <row r="35" spans="1:256" s="1517" customFormat="1" ht="38.1" customHeight="1">
      <c r="A35" s="2223" t="s">
        <v>1904</v>
      </c>
      <c r="B35" s="2223"/>
      <c r="C35" s="2223"/>
      <c r="D35" s="2223"/>
      <c r="E35" s="2223"/>
      <c r="F35" s="2223"/>
      <c r="G35" s="2223"/>
      <c r="H35" s="2223"/>
      <c r="I35" s="2223"/>
      <c r="J35" s="1516"/>
      <c r="K35" s="1516"/>
      <c r="L35" s="1516"/>
      <c r="M35" s="1516"/>
      <c r="N35" s="1516"/>
    </row>
    <row r="36" spans="1:256" s="1517" customFormat="1" ht="12.9" customHeight="1">
      <c r="A36" s="2222" t="s">
        <v>505</v>
      </c>
      <c r="B36" s="2222"/>
      <c r="C36" s="2222"/>
      <c r="D36" s="2222"/>
      <c r="E36" s="2222"/>
      <c r="F36" s="2222"/>
      <c r="G36" s="2222"/>
      <c r="H36" s="2222"/>
      <c r="I36" s="2222"/>
    </row>
    <row r="37" spans="1:256" s="1562" customFormat="1" ht="35.1" customHeight="1">
      <c r="A37" s="2221" t="s">
        <v>1905</v>
      </c>
      <c r="B37" s="2221"/>
      <c r="C37" s="2221"/>
      <c r="D37" s="2221"/>
      <c r="E37" s="2221"/>
      <c r="F37" s="2221"/>
      <c r="G37" s="2221"/>
      <c r="H37" s="2221"/>
      <c r="I37" s="2221"/>
      <c r="J37" s="2221"/>
      <c r="K37" s="2221"/>
      <c r="L37" s="2221"/>
      <c r="M37" s="2221"/>
      <c r="N37" s="2221"/>
      <c r="O37" s="2221"/>
      <c r="P37" s="2221"/>
      <c r="Q37" s="2221"/>
      <c r="R37" s="2221"/>
      <c r="S37" s="2221"/>
      <c r="T37" s="2221"/>
      <c r="U37" s="2221"/>
      <c r="V37" s="2221"/>
      <c r="W37" s="2221"/>
      <c r="X37" s="2221"/>
      <c r="Y37" s="2221"/>
      <c r="Z37" s="2221"/>
      <c r="AA37" s="2221"/>
      <c r="AB37" s="2221"/>
      <c r="AC37" s="2221"/>
      <c r="AD37" s="2221"/>
      <c r="AE37" s="2221"/>
      <c r="AF37" s="2221"/>
      <c r="AG37" s="2221"/>
      <c r="AH37" s="2221"/>
      <c r="AI37" s="2221"/>
      <c r="AJ37" s="2221"/>
      <c r="AK37" s="2221"/>
      <c r="AL37" s="2221"/>
      <c r="AM37" s="2221"/>
      <c r="AN37" s="2221"/>
      <c r="AO37" s="2221"/>
      <c r="AP37" s="2221"/>
      <c r="AQ37" s="2221"/>
      <c r="AR37" s="2221"/>
      <c r="AS37" s="2221"/>
      <c r="AT37" s="2221"/>
      <c r="AU37" s="2221"/>
      <c r="AV37" s="2221"/>
      <c r="AW37" s="2221"/>
      <c r="AX37" s="2221"/>
      <c r="AY37" s="2221"/>
      <c r="AZ37" s="2221"/>
      <c r="BA37" s="2221"/>
      <c r="BB37" s="2221"/>
      <c r="BC37" s="2221"/>
      <c r="BD37" s="2221"/>
      <c r="BE37" s="2221"/>
      <c r="BF37" s="2221"/>
      <c r="BG37" s="2221"/>
      <c r="BH37" s="2221"/>
      <c r="BI37" s="2221"/>
      <c r="BJ37" s="2221"/>
      <c r="BK37" s="2221"/>
      <c r="BL37" s="2221"/>
      <c r="BM37" s="2221"/>
      <c r="BN37" s="2221"/>
      <c r="BO37" s="2221"/>
      <c r="BP37" s="2221"/>
      <c r="BQ37" s="2221"/>
      <c r="BR37" s="2221"/>
      <c r="BS37" s="2221"/>
      <c r="BT37" s="2221"/>
      <c r="BU37" s="2221"/>
      <c r="BV37" s="2221"/>
      <c r="BW37" s="2221"/>
      <c r="BX37" s="2221"/>
      <c r="BY37" s="2221"/>
      <c r="BZ37" s="2221"/>
      <c r="CA37" s="2221"/>
      <c r="CB37" s="2221"/>
      <c r="CC37" s="2221"/>
      <c r="CD37" s="2221"/>
      <c r="CE37" s="2221"/>
      <c r="CF37" s="2221"/>
      <c r="CG37" s="2221"/>
      <c r="CH37" s="2221"/>
      <c r="CI37" s="2221"/>
      <c r="CJ37" s="2221"/>
      <c r="CK37" s="2221"/>
      <c r="CL37" s="2221"/>
      <c r="CM37" s="2221"/>
      <c r="CN37" s="2221"/>
      <c r="CO37" s="2221"/>
      <c r="CP37" s="2221"/>
      <c r="CQ37" s="2221"/>
      <c r="CR37" s="2221"/>
      <c r="CS37" s="2221"/>
      <c r="CT37" s="2221"/>
      <c r="CU37" s="2221"/>
      <c r="CV37" s="2221"/>
      <c r="CW37" s="2221"/>
      <c r="CX37" s="2221"/>
      <c r="CY37" s="2221"/>
      <c r="CZ37" s="2221"/>
      <c r="DA37" s="2221"/>
      <c r="DB37" s="2221"/>
      <c r="DC37" s="2221"/>
      <c r="DD37" s="2221"/>
      <c r="DE37" s="2221"/>
      <c r="DF37" s="2221"/>
      <c r="DG37" s="2221"/>
      <c r="DH37" s="2221"/>
      <c r="DI37" s="2221"/>
      <c r="DJ37" s="2221"/>
      <c r="DK37" s="2221"/>
      <c r="DL37" s="2221"/>
      <c r="DM37" s="2221"/>
      <c r="DN37" s="2221"/>
      <c r="DO37" s="2221"/>
      <c r="DP37" s="2221"/>
      <c r="DQ37" s="2221"/>
      <c r="DR37" s="2221"/>
      <c r="DS37" s="2221"/>
      <c r="DT37" s="2221"/>
      <c r="DU37" s="2221"/>
      <c r="DV37" s="2221"/>
      <c r="DW37" s="2221"/>
      <c r="DX37" s="2221"/>
      <c r="DY37" s="2221"/>
      <c r="DZ37" s="2221"/>
      <c r="EA37" s="2221"/>
      <c r="EB37" s="2221"/>
      <c r="EC37" s="2221"/>
      <c r="ED37" s="2221"/>
      <c r="EE37" s="2221"/>
      <c r="EF37" s="2221"/>
      <c r="EG37" s="2221"/>
      <c r="EH37" s="2221"/>
      <c r="EI37" s="2221"/>
      <c r="EJ37" s="2221"/>
      <c r="EK37" s="2221"/>
      <c r="EL37" s="2221"/>
      <c r="EM37" s="2221"/>
      <c r="EN37" s="2221"/>
      <c r="EO37" s="2221"/>
      <c r="EP37" s="2221"/>
      <c r="EQ37" s="2221"/>
      <c r="ER37" s="2221"/>
      <c r="ES37" s="2221"/>
      <c r="ET37" s="2221"/>
      <c r="EU37" s="2221"/>
      <c r="EV37" s="2221"/>
      <c r="EW37" s="2221"/>
      <c r="EX37" s="2221"/>
      <c r="EY37" s="2221"/>
      <c r="EZ37" s="2221"/>
      <c r="FA37" s="2221"/>
      <c r="FB37" s="2221"/>
      <c r="FC37" s="2221"/>
      <c r="FD37" s="2221"/>
      <c r="FE37" s="2221"/>
      <c r="FF37" s="2221"/>
      <c r="FG37" s="2221"/>
      <c r="FH37" s="2221"/>
      <c r="FI37" s="2221"/>
      <c r="FJ37" s="2221"/>
      <c r="FK37" s="2221"/>
      <c r="FL37" s="2221"/>
      <c r="FM37" s="2221"/>
      <c r="FN37" s="2221"/>
      <c r="FO37" s="2221"/>
      <c r="FP37" s="2221"/>
      <c r="FQ37" s="2221"/>
      <c r="FR37" s="2221"/>
      <c r="FS37" s="2221"/>
      <c r="FT37" s="2221"/>
      <c r="FU37" s="2221"/>
      <c r="FV37" s="2221"/>
      <c r="FW37" s="2221"/>
      <c r="FX37" s="2221"/>
      <c r="FY37" s="2221"/>
      <c r="FZ37" s="2221"/>
      <c r="GA37" s="2221"/>
      <c r="GB37" s="2221"/>
      <c r="GC37" s="2221"/>
      <c r="GD37" s="2221"/>
      <c r="GE37" s="2221"/>
      <c r="GF37" s="2221"/>
      <c r="GG37" s="2221"/>
      <c r="GH37" s="2221"/>
      <c r="GI37" s="2221"/>
      <c r="GJ37" s="2221"/>
      <c r="GK37" s="2221"/>
      <c r="GL37" s="2221"/>
      <c r="GM37" s="2221"/>
      <c r="GN37" s="2221"/>
      <c r="GO37" s="2221"/>
      <c r="GP37" s="2221"/>
      <c r="GQ37" s="2221"/>
      <c r="GR37" s="2221"/>
      <c r="GS37" s="2221"/>
      <c r="GT37" s="2221"/>
      <c r="GU37" s="2221"/>
      <c r="GV37" s="2221"/>
      <c r="GW37" s="2221"/>
      <c r="GX37" s="2221"/>
      <c r="GY37" s="2221"/>
      <c r="GZ37" s="2221"/>
      <c r="HA37" s="2221"/>
      <c r="HB37" s="2221"/>
      <c r="HC37" s="2221"/>
      <c r="HD37" s="2221"/>
      <c r="HE37" s="2221"/>
      <c r="HF37" s="2221"/>
      <c r="HG37" s="2221"/>
      <c r="HH37" s="2221"/>
      <c r="HI37" s="2221"/>
      <c r="HJ37" s="2221"/>
      <c r="HK37" s="2221"/>
      <c r="HL37" s="2221"/>
      <c r="HM37" s="2221"/>
      <c r="HN37" s="2221"/>
      <c r="HO37" s="2221"/>
      <c r="HP37" s="2221"/>
      <c r="HQ37" s="2221"/>
      <c r="HR37" s="2221"/>
      <c r="HS37" s="2221"/>
      <c r="HT37" s="2221"/>
      <c r="HU37" s="2221"/>
      <c r="HV37" s="2221"/>
      <c r="HW37" s="2221"/>
      <c r="HX37" s="2221"/>
      <c r="HY37" s="2221"/>
      <c r="HZ37" s="2221"/>
      <c r="IA37" s="2221"/>
      <c r="IB37" s="2221"/>
      <c r="IC37" s="2221"/>
      <c r="ID37" s="2221"/>
      <c r="IE37" s="2221"/>
      <c r="IF37" s="2221"/>
      <c r="IG37" s="2221"/>
      <c r="IH37" s="2221"/>
      <c r="II37" s="2221"/>
      <c r="IJ37" s="2221"/>
      <c r="IK37" s="2221"/>
      <c r="IL37" s="2221"/>
      <c r="IM37" s="2221"/>
      <c r="IN37" s="2221"/>
      <c r="IO37" s="2221"/>
      <c r="IP37" s="2221"/>
      <c r="IQ37" s="2221"/>
      <c r="IR37" s="2221"/>
      <c r="IS37" s="2221"/>
      <c r="IT37" s="2221"/>
      <c r="IU37" s="2221"/>
      <c r="IV37" s="2221"/>
    </row>
    <row r="38" spans="1:256" s="1556" customFormat="1" ht="12.9" customHeight="1">
      <c r="A38" s="2220" t="s">
        <v>506</v>
      </c>
      <c r="B38" s="2220"/>
      <c r="C38" s="2220"/>
      <c r="D38" s="2220"/>
      <c r="E38" s="2220"/>
      <c r="F38" s="2220"/>
      <c r="G38" s="2220"/>
      <c r="H38" s="2220"/>
      <c r="I38" s="2220"/>
      <c r="J38" s="2220"/>
      <c r="K38" s="2220"/>
      <c r="L38" s="2220"/>
      <c r="M38" s="2220"/>
      <c r="N38" s="2220"/>
      <c r="O38" s="2220"/>
      <c r="P38" s="2220"/>
      <c r="Q38" s="2220"/>
      <c r="R38" s="2220"/>
      <c r="S38" s="2220"/>
      <c r="T38" s="2220"/>
      <c r="U38" s="2220"/>
      <c r="V38" s="2220"/>
      <c r="W38" s="2220"/>
      <c r="X38" s="2220"/>
      <c r="Y38" s="2220"/>
      <c r="Z38" s="2220"/>
      <c r="AA38" s="2220"/>
      <c r="AB38" s="2220"/>
      <c r="AC38" s="2220"/>
      <c r="AD38" s="2220"/>
      <c r="AE38" s="2220"/>
      <c r="AF38" s="2220"/>
      <c r="AG38" s="2220"/>
      <c r="AH38" s="2220"/>
      <c r="AI38" s="2220"/>
      <c r="AJ38" s="2220"/>
      <c r="AK38" s="2220"/>
      <c r="AL38" s="2220"/>
      <c r="AM38" s="2220"/>
      <c r="AN38" s="2220"/>
      <c r="AO38" s="2220"/>
      <c r="AP38" s="2220"/>
      <c r="AQ38" s="2220"/>
      <c r="AR38" s="2220"/>
      <c r="AS38" s="2220"/>
      <c r="AT38" s="2220"/>
      <c r="AU38" s="2220"/>
      <c r="AV38" s="2220"/>
      <c r="AW38" s="2220"/>
      <c r="AX38" s="2220"/>
      <c r="AY38" s="2220"/>
      <c r="AZ38" s="2220"/>
      <c r="BA38" s="2220"/>
      <c r="BB38" s="2220"/>
      <c r="BC38" s="2220"/>
      <c r="BD38" s="2220"/>
      <c r="BE38" s="2220"/>
      <c r="BF38" s="2220"/>
      <c r="BG38" s="2220"/>
      <c r="BH38" s="2220"/>
      <c r="BI38" s="2220"/>
      <c r="BJ38" s="2220"/>
      <c r="BK38" s="2220"/>
      <c r="BL38" s="2220"/>
      <c r="BM38" s="2220"/>
      <c r="BN38" s="2220"/>
      <c r="BO38" s="2220"/>
      <c r="BP38" s="2220"/>
      <c r="BQ38" s="2220"/>
      <c r="BR38" s="2220"/>
      <c r="BS38" s="2220"/>
      <c r="BT38" s="2220"/>
      <c r="BU38" s="2220"/>
      <c r="BV38" s="2220"/>
      <c r="BW38" s="2220"/>
      <c r="BX38" s="2220"/>
      <c r="BY38" s="2220"/>
      <c r="BZ38" s="2220"/>
      <c r="CA38" s="2220"/>
      <c r="CB38" s="2220"/>
      <c r="CC38" s="2220"/>
      <c r="CD38" s="2220"/>
      <c r="CE38" s="2220"/>
      <c r="CF38" s="2220"/>
      <c r="CG38" s="2220"/>
      <c r="CH38" s="2220"/>
      <c r="CI38" s="2220"/>
      <c r="CJ38" s="2220"/>
      <c r="CK38" s="2220"/>
      <c r="CL38" s="2220"/>
      <c r="CM38" s="2220"/>
      <c r="CN38" s="2220"/>
      <c r="CO38" s="2220"/>
      <c r="CP38" s="2220"/>
      <c r="CQ38" s="2220"/>
      <c r="CR38" s="2220"/>
      <c r="CS38" s="2220"/>
      <c r="CT38" s="2220"/>
      <c r="CU38" s="2220"/>
      <c r="CV38" s="2220"/>
      <c r="CW38" s="2220"/>
      <c r="CX38" s="2220"/>
      <c r="CY38" s="2220"/>
      <c r="CZ38" s="2220"/>
      <c r="DA38" s="2220"/>
      <c r="DB38" s="2220"/>
      <c r="DC38" s="2220"/>
      <c r="DD38" s="2220"/>
      <c r="DE38" s="2220"/>
      <c r="DF38" s="2220"/>
      <c r="DG38" s="2220"/>
      <c r="DH38" s="2220"/>
      <c r="DI38" s="2220"/>
      <c r="DJ38" s="2220"/>
      <c r="DK38" s="2220"/>
      <c r="DL38" s="2220"/>
      <c r="DM38" s="2220"/>
      <c r="DN38" s="2220"/>
      <c r="DO38" s="2220"/>
      <c r="DP38" s="2220"/>
      <c r="DQ38" s="2220"/>
      <c r="DR38" s="2220"/>
      <c r="DS38" s="2220"/>
      <c r="DT38" s="2220"/>
      <c r="DU38" s="2220"/>
      <c r="DV38" s="2220"/>
      <c r="DW38" s="2220"/>
      <c r="DX38" s="2220"/>
      <c r="DY38" s="2220"/>
      <c r="DZ38" s="2220"/>
      <c r="EA38" s="2220"/>
      <c r="EB38" s="2220"/>
      <c r="EC38" s="2220"/>
      <c r="ED38" s="2220"/>
      <c r="EE38" s="2220"/>
      <c r="EF38" s="2220"/>
      <c r="EG38" s="2220"/>
      <c r="EH38" s="2220"/>
      <c r="EI38" s="2220"/>
      <c r="EJ38" s="2220"/>
      <c r="EK38" s="2220"/>
      <c r="EL38" s="2220"/>
      <c r="EM38" s="2220"/>
      <c r="EN38" s="2220"/>
      <c r="EO38" s="2220"/>
      <c r="EP38" s="2220"/>
      <c r="EQ38" s="2220"/>
      <c r="ER38" s="2220"/>
      <c r="ES38" s="2220"/>
      <c r="ET38" s="2220"/>
      <c r="EU38" s="2220"/>
      <c r="EV38" s="2220"/>
      <c r="EW38" s="2220"/>
      <c r="EX38" s="2220"/>
      <c r="EY38" s="2220"/>
      <c r="EZ38" s="2220"/>
      <c r="FA38" s="2220"/>
      <c r="FB38" s="2220"/>
      <c r="FC38" s="2220"/>
      <c r="FD38" s="2220"/>
      <c r="FE38" s="2220"/>
      <c r="FF38" s="2220"/>
      <c r="FG38" s="2220"/>
      <c r="FH38" s="2220"/>
      <c r="FI38" s="2220"/>
      <c r="FJ38" s="2220"/>
      <c r="FK38" s="2220"/>
      <c r="FL38" s="2220"/>
      <c r="FM38" s="2220"/>
      <c r="FN38" s="2220"/>
      <c r="FO38" s="2220"/>
      <c r="FP38" s="2220"/>
      <c r="FQ38" s="2220"/>
      <c r="FR38" s="2220"/>
      <c r="FS38" s="2220"/>
      <c r="FT38" s="2220"/>
      <c r="FU38" s="2220"/>
      <c r="FV38" s="2220"/>
      <c r="FW38" s="2220"/>
      <c r="FX38" s="2220"/>
      <c r="FY38" s="2220"/>
      <c r="FZ38" s="2220"/>
      <c r="GA38" s="2220"/>
      <c r="GB38" s="2220"/>
      <c r="GC38" s="2220"/>
      <c r="GD38" s="2220"/>
      <c r="GE38" s="2220"/>
      <c r="GF38" s="2220"/>
      <c r="GG38" s="2220"/>
      <c r="GH38" s="2220"/>
      <c r="GI38" s="2220"/>
      <c r="GJ38" s="2220"/>
      <c r="GK38" s="2220"/>
      <c r="GL38" s="2220"/>
      <c r="GM38" s="2220"/>
      <c r="GN38" s="2220"/>
      <c r="GO38" s="2220"/>
      <c r="GP38" s="2220"/>
      <c r="GQ38" s="2220"/>
      <c r="GR38" s="2220"/>
      <c r="GS38" s="2220"/>
      <c r="GT38" s="2220"/>
      <c r="GU38" s="2220"/>
      <c r="GV38" s="2220"/>
      <c r="GW38" s="2220"/>
      <c r="GX38" s="2220"/>
      <c r="GY38" s="2220"/>
      <c r="GZ38" s="2220"/>
      <c r="HA38" s="2220"/>
      <c r="HB38" s="2220"/>
      <c r="HC38" s="2220"/>
      <c r="HD38" s="2220"/>
      <c r="HE38" s="2220"/>
      <c r="HF38" s="2220"/>
      <c r="HG38" s="2220"/>
      <c r="HH38" s="2220"/>
      <c r="HI38" s="2220"/>
      <c r="HJ38" s="2220"/>
      <c r="HK38" s="2220"/>
      <c r="HL38" s="2220"/>
      <c r="HM38" s="2220"/>
      <c r="HN38" s="2220"/>
      <c r="HO38" s="2220"/>
      <c r="HP38" s="2220"/>
      <c r="HQ38" s="2220"/>
      <c r="HR38" s="2220"/>
      <c r="HS38" s="2220"/>
      <c r="HT38" s="2220"/>
      <c r="HU38" s="2220"/>
      <c r="HV38" s="2220"/>
      <c r="HW38" s="2220"/>
      <c r="HX38" s="2220"/>
      <c r="HY38" s="2220"/>
      <c r="HZ38" s="2220"/>
      <c r="IA38" s="2220"/>
      <c r="IB38" s="2220"/>
      <c r="IC38" s="2220"/>
      <c r="ID38" s="2220"/>
      <c r="IE38" s="2220"/>
      <c r="IF38" s="2220"/>
      <c r="IG38" s="2220"/>
      <c r="IH38" s="2220"/>
      <c r="II38" s="2220"/>
      <c r="IJ38" s="2220"/>
      <c r="IK38" s="2220"/>
      <c r="IL38" s="2220"/>
      <c r="IM38" s="2220"/>
      <c r="IN38" s="2220"/>
      <c r="IO38" s="2220"/>
      <c r="IP38" s="2220"/>
      <c r="IQ38" s="2220"/>
      <c r="IR38" s="2220"/>
      <c r="IS38" s="2220"/>
      <c r="IT38" s="2220"/>
      <c r="IU38" s="2220"/>
      <c r="IV38" s="2220"/>
    </row>
    <row r="40" spans="1:256">
      <c r="D40" s="300"/>
      <c r="E40" s="300"/>
      <c r="F40" s="300"/>
      <c r="G40" s="300"/>
      <c r="H40" s="300"/>
      <c r="I40" s="300"/>
      <c r="J40" s="300"/>
    </row>
    <row r="41" spans="1:256">
      <c r="C41" s="300"/>
      <c r="D41" s="300"/>
      <c r="E41" s="300"/>
      <c r="F41" s="300"/>
      <c r="G41" s="300"/>
      <c r="H41" s="300"/>
      <c r="I41" s="300"/>
    </row>
    <row r="42" spans="1:256">
      <c r="D42" s="300"/>
      <c r="E42" s="300"/>
      <c r="F42" s="300"/>
      <c r="G42" s="300"/>
      <c r="H42" s="300"/>
      <c r="I42" s="300"/>
      <c r="J42" s="300"/>
    </row>
    <row r="43" spans="1:256">
      <c r="E43" s="507"/>
    </row>
  </sheetData>
  <mergeCells count="69">
    <mergeCell ref="H2:I2"/>
    <mergeCell ref="A1:F1"/>
    <mergeCell ref="A2:G2"/>
    <mergeCell ref="H1:I1"/>
    <mergeCell ref="C3:C4"/>
    <mergeCell ref="F3:F4"/>
    <mergeCell ref="F5:I5"/>
    <mergeCell ref="A3:B5"/>
    <mergeCell ref="C5:E5"/>
    <mergeCell ref="AB37:AJ37"/>
    <mergeCell ref="EX37:FF37"/>
    <mergeCell ref="CD37:CL37"/>
    <mergeCell ref="J37:R37"/>
    <mergeCell ref="A36:I36"/>
    <mergeCell ref="A37:I37"/>
    <mergeCell ref="A35:I35"/>
    <mergeCell ref="AK37:AS37"/>
    <mergeCell ref="AT37:BB37"/>
    <mergeCell ref="BC37:BK37"/>
    <mergeCell ref="BL37:BT37"/>
    <mergeCell ref="BU37:CC37"/>
    <mergeCell ref="S37:AA37"/>
    <mergeCell ref="FG37:FO37"/>
    <mergeCell ref="FP37:FX37"/>
    <mergeCell ref="BC38:BK38"/>
    <mergeCell ref="BL38:BT38"/>
    <mergeCell ref="BU38:CC38"/>
    <mergeCell ref="CD38:CL38"/>
    <mergeCell ref="CM38:CU38"/>
    <mergeCell ref="CV38:DD38"/>
    <mergeCell ref="CV37:DD37"/>
    <mergeCell ref="DE37:DM37"/>
    <mergeCell ref="DN37:DV37"/>
    <mergeCell ref="DW37:EE37"/>
    <mergeCell ref="EF37:EN37"/>
    <mergeCell ref="EO37:EW37"/>
    <mergeCell ref="CM37:CU37"/>
    <mergeCell ref="IA37:II37"/>
    <mergeCell ref="IJ37:IR37"/>
    <mergeCell ref="IS37:IV37"/>
    <mergeCell ref="FY37:GG37"/>
    <mergeCell ref="GH37:GP37"/>
    <mergeCell ref="GQ37:GY37"/>
    <mergeCell ref="GZ37:HH37"/>
    <mergeCell ref="HI37:HQ37"/>
    <mergeCell ref="HR37:HZ37"/>
    <mergeCell ref="A38:I38"/>
    <mergeCell ref="J38:R38"/>
    <mergeCell ref="S38:AA38"/>
    <mergeCell ref="AB38:AJ38"/>
    <mergeCell ref="AK38:AS38"/>
    <mergeCell ref="AT38:BB38"/>
    <mergeCell ref="GZ38:HH38"/>
    <mergeCell ref="DE38:DM38"/>
    <mergeCell ref="DN38:DV38"/>
    <mergeCell ref="DW38:EE38"/>
    <mergeCell ref="EF38:EN38"/>
    <mergeCell ref="EO38:EW38"/>
    <mergeCell ref="EX38:FF38"/>
    <mergeCell ref="FG38:FO38"/>
    <mergeCell ref="FP38:FX38"/>
    <mergeCell ref="FY38:GG38"/>
    <mergeCell ref="GH38:GP38"/>
    <mergeCell ref="GQ38:GY38"/>
    <mergeCell ref="HI38:HQ38"/>
    <mergeCell ref="HR38:HZ38"/>
    <mergeCell ref="IA38:II38"/>
    <mergeCell ref="IJ38:IR38"/>
    <mergeCell ref="IS38:IV38"/>
  </mergeCells>
  <phoneticPr fontId="0" type="noConversion"/>
  <hyperlinks>
    <hyperlink ref="H1:I1" location="'Spis tablic     List of tables'!A48" display="Powrót do spisu tablic"/>
    <hyperlink ref="H2:I2" location="'Spis tablic     List of tables'!A51" display="Return to list of tables"/>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showGridLines="0" zoomScaleNormal="100" workbookViewId="0">
      <selection sqref="A1:E1"/>
    </sheetView>
  </sheetViews>
  <sheetFormatPr defaultColWidth="9" defaultRowHeight="13.8"/>
  <cols>
    <col min="1" max="1" width="8.59765625" style="13" customWidth="1"/>
    <col min="2" max="2" width="13.59765625" style="13" customWidth="1"/>
    <col min="3" max="7" width="20.69921875" style="13" customWidth="1"/>
    <col min="8" max="16384" width="9" style="13"/>
  </cols>
  <sheetData>
    <row r="1" spans="1:7" ht="14.85" customHeight="1">
      <c r="A1" s="2224" t="s">
        <v>549</v>
      </c>
      <c r="B1" s="2224"/>
      <c r="C1" s="2224"/>
      <c r="D1" s="2224"/>
      <c r="E1" s="2224"/>
      <c r="F1" s="1877" t="s">
        <v>31</v>
      </c>
      <c r="G1" s="1877"/>
    </row>
    <row r="2" spans="1:7" s="1388" customFormat="1" ht="14.85" customHeight="1">
      <c r="A2" s="2140" t="s">
        <v>1297</v>
      </c>
      <c r="B2" s="2140"/>
      <c r="C2" s="2140"/>
      <c r="D2" s="2140"/>
      <c r="E2" s="2140"/>
      <c r="F2" s="1802" t="s">
        <v>283</v>
      </c>
      <c r="G2" s="1802"/>
    </row>
    <row r="3" spans="1:7" ht="15.9" customHeight="1">
      <c r="A3" s="1903" t="s">
        <v>1298</v>
      </c>
      <c r="B3" s="1904"/>
      <c r="C3" s="1916" t="s">
        <v>1299</v>
      </c>
      <c r="D3" s="55"/>
      <c r="E3" s="55"/>
      <c r="F3" s="48"/>
      <c r="G3" s="1916" t="s">
        <v>1301</v>
      </c>
    </row>
    <row r="4" spans="1:7" ht="69.900000000000006" customHeight="1">
      <c r="A4" s="1905"/>
      <c r="B4" s="1906"/>
      <c r="C4" s="1927"/>
      <c r="D4" s="57" t="s">
        <v>1300</v>
      </c>
      <c r="E4" s="57" t="s">
        <v>1196</v>
      </c>
      <c r="F4" s="57" t="s">
        <v>1197</v>
      </c>
      <c r="G4" s="2227"/>
    </row>
    <row r="5" spans="1:7" ht="30" customHeight="1">
      <c r="A5" s="1907"/>
      <c r="B5" s="1908"/>
      <c r="C5" s="1914" t="s">
        <v>1737</v>
      </c>
      <c r="D5" s="1915"/>
      <c r="E5" s="1915"/>
      <c r="F5" s="2193"/>
      <c r="G5" s="2228"/>
    </row>
    <row r="6" spans="1:7" s="133" customFormat="1" ht="13.95" customHeight="1">
      <c r="A6" s="354">
        <v>2016</v>
      </c>
      <c r="B6" s="145" t="s">
        <v>53</v>
      </c>
      <c r="C6" s="915">
        <v>122092</v>
      </c>
      <c r="D6" s="915">
        <v>23570</v>
      </c>
      <c r="E6" s="915">
        <v>48042</v>
      </c>
      <c r="F6" s="915">
        <v>47921</v>
      </c>
      <c r="G6" s="916">
        <v>135498</v>
      </c>
    </row>
    <row r="7" spans="1:7" s="133" customFormat="1" ht="13.95" customHeight="1">
      <c r="A7" s="354">
        <v>2017</v>
      </c>
      <c r="B7" s="145" t="s">
        <v>53</v>
      </c>
      <c r="C7" s="915">
        <v>133048</v>
      </c>
      <c r="D7" s="915">
        <v>40503</v>
      </c>
      <c r="E7" s="915">
        <v>45175</v>
      </c>
      <c r="F7" s="915">
        <v>44802</v>
      </c>
      <c r="G7" s="916">
        <v>137046</v>
      </c>
    </row>
    <row r="8" spans="1:7" s="133" customFormat="1" ht="13.95" customHeight="1">
      <c r="A8" s="354"/>
      <c r="B8" s="108" t="s">
        <v>43</v>
      </c>
      <c r="C8" s="189">
        <v>109</v>
      </c>
      <c r="D8" s="189">
        <v>171.8</v>
      </c>
      <c r="E8" s="189">
        <v>94</v>
      </c>
      <c r="F8" s="189">
        <v>93.5</v>
      </c>
      <c r="G8" s="205">
        <v>101.1</v>
      </c>
    </row>
    <row r="9" spans="1:7" s="133" customFormat="1" ht="7.95" customHeight="1">
      <c r="A9" s="354"/>
      <c r="B9" s="108"/>
      <c r="C9" s="189"/>
      <c r="D9" s="189"/>
      <c r="E9" s="189"/>
      <c r="F9" s="189"/>
      <c r="G9" s="205"/>
    </row>
    <row r="10" spans="1:7" s="133" customFormat="1" ht="7.95" customHeight="1">
      <c r="A10" s="354"/>
      <c r="B10" s="145"/>
      <c r="C10" s="915"/>
      <c r="D10" s="915"/>
      <c r="E10" s="915"/>
      <c r="F10" s="915"/>
      <c r="G10" s="916"/>
    </row>
    <row r="11" spans="1:7" s="133" customFormat="1">
      <c r="A11" s="354">
        <v>2017</v>
      </c>
      <c r="B11" s="145" t="s">
        <v>620</v>
      </c>
      <c r="C11" s="915">
        <v>84931</v>
      </c>
      <c r="D11" s="915">
        <v>27471.7</v>
      </c>
      <c r="E11" s="915">
        <v>25330.400000000001</v>
      </c>
      <c r="F11" s="915">
        <v>30554.600000000002</v>
      </c>
      <c r="G11" s="916">
        <v>104433</v>
      </c>
    </row>
    <row r="12" spans="1:7" s="133" customFormat="1">
      <c r="A12" s="354"/>
      <c r="B12" s="145" t="s">
        <v>53</v>
      </c>
      <c r="C12" s="915">
        <v>133048</v>
      </c>
      <c r="D12" s="915">
        <v>40503</v>
      </c>
      <c r="E12" s="915">
        <v>45175</v>
      </c>
      <c r="F12" s="915">
        <v>44802</v>
      </c>
      <c r="G12" s="916">
        <v>137046</v>
      </c>
    </row>
    <row r="13" spans="1:7" s="605" customFormat="1">
      <c r="A13" s="354">
        <v>2018</v>
      </c>
      <c r="B13" s="145" t="s">
        <v>615</v>
      </c>
      <c r="C13" s="1197">
        <v>14830</v>
      </c>
      <c r="D13" s="1197">
        <v>1664.3</v>
      </c>
      <c r="E13" s="1197">
        <v>4655.5999999999995</v>
      </c>
      <c r="F13" s="1197">
        <v>8334.7999999999993</v>
      </c>
      <c r="G13" s="1198">
        <v>31508</v>
      </c>
    </row>
    <row r="14" spans="1:7" s="605" customFormat="1">
      <c r="A14" s="354"/>
      <c r="B14" s="145" t="s">
        <v>613</v>
      </c>
      <c r="C14" s="1197" t="s">
        <v>1794</v>
      </c>
      <c r="D14" s="1197" t="s">
        <v>1795</v>
      </c>
      <c r="E14" s="1197" t="s">
        <v>1796</v>
      </c>
      <c r="F14" s="1197" t="s">
        <v>1797</v>
      </c>
      <c r="G14" s="1198" t="s">
        <v>1798</v>
      </c>
    </row>
    <row r="15" spans="1:7" s="605" customFormat="1">
      <c r="A15" s="354"/>
      <c r="B15" s="1656" t="s">
        <v>620</v>
      </c>
      <c r="C15" s="1657">
        <v>75357.5</v>
      </c>
      <c r="D15" s="1657">
        <v>15985.4</v>
      </c>
      <c r="E15" s="1657">
        <v>26387.3</v>
      </c>
      <c r="F15" s="1657">
        <v>31771.599999999999</v>
      </c>
      <c r="G15" s="1658">
        <v>105443</v>
      </c>
    </row>
    <row r="16" spans="1:7" s="133" customFormat="1">
      <c r="A16" s="354"/>
      <c r="B16" s="108" t="s">
        <v>43</v>
      </c>
      <c r="C16" s="917">
        <v>88.727908537518701</v>
      </c>
      <c r="D16" s="917">
        <v>58.188608640892255</v>
      </c>
      <c r="E16" s="917">
        <v>104.17245681078862</v>
      </c>
      <c r="F16" s="917">
        <v>103.98303365123418</v>
      </c>
      <c r="G16" s="918">
        <v>100.96712724904964</v>
      </c>
    </row>
    <row r="17" spans="1:7" s="133" customFormat="1" ht="7.95" customHeight="1">
      <c r="A17" s="354"/>
      <c r="B17" s="108"/>
      <c r="C17" s="917"/>
      <c r="D17" s="917"/>
      <c r="E17" s="917"/>
      <c r="F17" s="917"/>
      <c r="G17" s="918"/>
    </row>
    <row r="18" spans="1:7" s="133" customFormat="1">
      <c r="A18" s="354">
        <v>2017</v>
      </c>
      <c r="B18" s="107" t="s">
        <v>75</v>
      </c>
      <c r="C18" s="219">
        <v>4916.3</v>
      </c>
      <c r="D18" s="219">
        <v>738.9</v>
      </c>
      <c r="E18" s="219">
        <v>1145.7</v>
      </c>
      <c r="F18" s="219">
        <v>2995.3</v>
      </c>
      <c r="G18" s="220">
        <v>12839</v>
      </c>
    </row>
    <row r="19" spans="1:7" s="133" customFormat="1">
      <c r="A19" s="354"/>
      <c r="B19" s="107" t="s">
        <v>76</v>
      </c>
      <c r="C19" s="219">
        <v>5331.2</v>
      </c>
      <c r="D19" s="219">
        <v>975.1</v>
      </c>
      <c r="E19" s="219">
        <v>1146.8</v>
      </c>
      <c r="F19" s="219">
        <v>3182.9</v>
      </c>
      <c r="G19" s="220">
        <v>12294</v>
      </c>
    </row>
    <row r="20" spans="1:7" s="133" customFormat="1">
      <c r="A20" s="354"/>
      <c r="B20" s="107" t="s">
        <v>77</v>
      </c>
      <c r="C20" s="219">
        <v>4461.5</v>
      </c>
      <c r="D20" s="219">
        <v>742.7</v>
      </c>
      <c r="E20" s="219">
        <v>1191.9000000000001</v>
      </c>
      <c r="F20" s="219">
        <v>2500.4</v>
      </c>
      <c r="G20" s="220">
        <v>12114</v>
      </c>
    </row>
    <row r="21" spans="1:7" s="133" customFormat="1">
      <c r="A21" s="354"/>
      <c r="B21" s="107" t="s">
        <v>78</v>
      </c>
      <c r="C21" s="219">
        <v>5369.4</v>
      </c>
      <c r="D21" s="219">
        <v>884.8</v>
      </c>
      <c r="E21" s="219">
        <v>1591</v>
      </c>
      <c r="F21" s="219">
        <v>2865.2</v>
      </c>
      <c r="G21" s="220">
        <v>11599</v>
      </c>
    </row>
    <row r="22" spans="1:7" s="133" customFormat="1">
      <c r="A22" s="354"/>
      <c r="B22" s="107" t="s">
        <v>79</v>
      </c>
      <c r="C22" s="219">
        <v>4979.8999999999996</v>
      </c>
      <c r="D22" s="219">
        <v>792.7</v>
      </c>
      <c r="E22" s="219">
        <v>1476.2</v>
      </c>
      <c r="F22" s="219">
        <v>2684</v>
      </c>
      <c r="G22" s="220">
        <v>10205</v>
      </c>
    </row>
    <row r="23" spans="1:7" s="133" customFormat="1">
      <c r="A23" s="354"/>
      <c r="B23" s="107" t="s">
        <v>80</v>
      </c>
      <c r="C23" s="219">
        <v>4616.3</v>
      </c>
      <c r="D23" s="219">
        <v>465.2</v>
      </c>
      <c r="E23" s="219">
        <v>1377.7</v>
      </c>
      <c r="F23" s="219">
        <v>2740.9</v>
      </c>
      <c r="G23" s="220">
        <v>10608</v>
      </c>
    </row>
    <row r="24" spans="1:7" s="133" customFormat="1">
      <c r="A24" s="354">
        <v>2018</v>
      </c>
      <c r="B24" s="107" t="s">
        <v>81</v>
      </c>
      <c r="C24" s="219">
        <v>5502</v>
      </c>
      <c r="D24" s="219">
        <v>598.4</v>
      </c>
      <c r="E24" s="219">
        <v>1709.3</v>
      </c>
      <c r="F24" s="219">
        <v>3167.4</v>
      </c>
      <c r="G24" s="220">
        <v>10789</v>
      </c>
    </row>
    <row r="25" spans="1:7" s="133" customFormat="1">
      <c r="A25" s="354"/>
      <c r="B25" s="107" t="s">
        <v>82</v>
      </c>
      <c r="C25" s="219">
        <v>4185.1000000000004</v>
      </c>
      <c r="D25" s="219">
        <v>520.6</v>
      </c>
      <c r="E25" s="219">
        <v>1258.0999999999999</v>
      </c>
      <c r="F25" s="219">
        <v>2379.1</v>
      </c>
      <c r="G25" s="220">
        <v>9761</v>
      </c>
    </row>
    <row r="26" spans="1:7" s="133" customFormat="1">
      <c r="A26" s="354"/>
      <c r="B26" s="107" t="s">
        <v>71</v>
      </c>
      <c r="C26" s="219">
        <v>5142.8999999999996</v>
      </c>
      <c r="D26" s="219">
        <v>545.29999999999995</v>
      </c>
      <c r="E26" s="219">
        <v>1688.2</v>
      </c>
      <c r="F26" s="219">
        <v>2788.3</v>
      </c>
      <c r="G26" s="220">
        <v>10958</v>
      </c>
    </row>
    <row r="27" spans="1:7" s="133" customFormat="1">
      <c r="A27" s="354"/>
      <c r="B27" s="107" t="s">
        <v>72</v>
      </c>
      <c r="C27" s="219">
        <v>4959.5</v>
      </c>
      <c r="D27" s="219">
        <v>604.29999999999995</v>
      </c>
      <c r="E27" s="219">
        <v>1539.8</v>
      </c>
      <c r="F27" s="219">
        <v>2786.6</v>
      </c>
      <c r="G27" s="220">
        <v>11235</v>
      </c>
    </row>
    <row r="28" spans="1:7" s="133" customFormat="1">
      <c r="A28" s="354"/>
      <c r="B28" s="107" t="s">
        <v>73</v>
      </c>
      <c r="C28" s="219">
        <v>4703.1000000000004</v>
      </c>
      <c r="D28" s="219">
        <v>608.70000000000005</v>
      </c>
      <c r="E28" s="219">
        <v>1403</v>
      </c>
      <c r="F28" s="219">
        <v>2653.9</v>
      </c>
      <c r="G28" s="220">
        <v>13016</v>
      </c>
    </row>
    <row r="29" spans="1:7" s="133" customFormat="1">
      <c r="A29" s="354"/>
      <c r="B29" s="107" t="s">
        <v>74</v>
      </c>
      <c r="C29" s="219">
        <v>4833.8999999999996</v>
      </c>
      <c r="D29" s="219">
        <v>800.4</v>
      </c>
      <c r="E29" s="219">
        <v>1382.2</v>
      </c>
      <c r="F29" s="219">
        <v>2605.1999999999998</v>
      </c>
      <c r="G29" s="220">
        <v>12349</v>
      </c>
    </row>
    <row r="30" spans="1:7" s="133" customFormat="1">
      <c r="A30" s="354"/>
      <c r="B30" s="1652" t="s">
        <v>75</v>
      </c>
      <c r="C30" s="1653">
        <v>4908.8999999999996</v>
      </c>
      <c r="D30" s="1653">
        <v>751.5</v>
      </c>
      <c r="E30" s="1653">
        <v>1278.3</v>
      </c>
      <c r="F30" s="1653">
        <v>2829.6</v>
      </c>
      <c r="G30" s="1655">
        <v>12487</v>
      </c>
    </row>
    <row r="31" spans="1:7" s="133" customFormat="1">
      <c r="A31" s="354"/>
      <c r="B31" s="1652" t="s">
        <v>76</v>
      </c>
      <c r="C31" s="1653">
        <v>5321.1</v>
      </c>
      <c r="D31" s="1653">
        <v>899.9</v>
      </c>
      <c r="E31" s="1653">
        <v>1330.6</v>
      </c>
      <c r="F31" s="1653">
        <v>3067.5</v>
      </c>
      <c r="G31" s="1655">
        <v>12578</v>
      </c>
    </row>
    <row r="32" spans="1:7" s="133" customFormat="1">
      <c r="A32" s="354"/>
      <c r="B32" s="1652" t="s">
        <v>77</v>
      </c>
      <c r="C32" s="1653">
        <v>4379.5</v>
      </c>
      <c r="D32" s="1653">
        <v>475</v>
      </c>
      <c r="E32" s="1653">
        <v>1268.4000000000001</v>
      </c>
      <c r="F32" s="1653">
        <v>2605.5</v>
      </c>
      <c r="G32" s="1655">
        <v>12233</v>
      </c>
    </row>
    <row r="33" spans="1:7" s="133" customFormat="1">
      <c r="A33" s="354"/>
      <c r="B33" s="108" t="s">
        <v>43</v>
      </c>
      <c r="C33" s="170">
        <v>98.162053121147594</v>
      </c>
      <c r="D33" s="170">
        <v>63.955836811633226</v>
      </c>
      <c r="E33" s="170">
        <v>106.41832368487289</v>
      </c>
      <c r="F33" s="170">
        <v>104.20332746760519</v>
      </c>
      <c r="G33" s="171">
        <v>100.98233448902096</v>
      </c>
    </row>
    <row r="34" spans="1:7" s="631" customFormat="1" ht="14.4">
      <c r="A34" s="1112"/>
      <c r="B34" s="281" t="s">
        <v>44</v>
      </c>
      <c r="C34" s="282">
        <v>82.30441074213978</v>
      </c>
      <c r="D34" s="282">
        <v>52.783642626958546</v>
      </c>
      <c r="E34" s="282">
        <v>95.325417105065398</v>
      </c>
      <c r="F34" s="282">
        <v>84.938875305623469</v>
      </c>
      <c r="G34" s="283">
        <v>97.257115598664328</v>
      </c>
    </row>
    <row r="35" spans="1:7" s="133" customFormat="1" ht="20.100000000000001" customHeight="1">
      <c r="A35" s="2226" t="s">
        <v>599</v>
      </c>
      <c r="B35" s="2226"/>
      <c r="C35" s="2226"/>
      <c r="D35" s="2226"/>
      <c r="E35" s="2226"/>
      <c r="F35" s="2226"/>
      <c r="G35" s="2226"/>
    </row>
    <row r="36" spans="1:7" s="1372" customFormat="1" ht="12.75" customHeight="1">
      <c r="A36" s="2202" t="s">
        <v>507</v>
      </c>
      <c r="B36" s="2202"/>
      <c r="C36" s="2202"/>
      <c r="D36" s="2202"/>
      <c r="E36" s="2202"/>
      <c r="F36" s="2202"/>
      <c r="G36" s="2202"/>
    </row>
    <row r="37" spans="1:7">
      <c r="C37" s="508"/>
      <c r="D37" s="508"/>
      <c r="E37" s="508"/>
      <c r="F37" s="508"/>
      <c r="G37" s="508"/>
    </row>
    <row r="38" spans="1:7">
      <c r="C38" s="429"/>
      <c r="D38" s="429"/>
      <c r="E38" s="429"/>
      <c r="F38" s="429"/>
      <c r="G38" s="429"/>
    </row>
  </sheetData>
  <mergeCells count="10">
    <mergeCell ref="A36:G36"/>
    <mergeCell ref="A3:B5"/>
    <mergeCell ref="C3:C4"/>
    <mergeCell ref="G3:G5"/>
    <mergeCell ref="C5:F5"/>
    <mergeCell ref="F1:G1"/>
    <mergeCell ref="F2:G2"/>
    <mergeCell ref="A35:G35"/>
    <mergeCell ref="A1:E1"/>
    <mergeCell ref="A2:E2"/>
  </mergeCells>
  <phoneticPr fontId="0" type="noConversion"/>
  <hyperlinks>
    <hyperlink ref="F1:G1" location="'Spis tablic     List of tables'!A49" display="Powrót do spisu tablic"/>
    <hyperlink ref="F2:G2" location="'Spis tablic     List of tables'!A52"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5"/>
  <sheetViews>
    <sheetView showGridLines="0" zoomScaleNormal="100" workbookViewId="0">
      <selection sqref="A1:C1"/>
    </sheetView>
  </sheetViews>
  <sheetFormatPr defaultColWidth="9" defaultRowHeight="13.2"/>
  <cols>
    <col min="1" max="1" width="8.59765625" style="16" customWidth="1"/>
    <col min="2" max="2" width="14.69921875" style="16" customWidth="1"/>
    <col min="3" max="7" width="12.69921875" style="16" customWidth="1"/>
    <col min="8" max="30" width="9.19921875" style="16" customWidth="1"/>
    <col min="31" max="16384" width="9" style="16"/>
  </cols>
  <sheetData>
    <row r="1" spans="1:8" s="1519" customFormat="1" ht="15" customHeight="1">
      <c r="A1" s="2241" t="s">
        <v>508</v>
      </c>
      <c r="B1" s="2241"/>
      <c r="C1" s="2241"/>
      <c r="D1" s="1518"/>
      <c r="E1" s="1518"/>
      <c r="F1" s="2243" t="s">
        <v>31</v>
      </c>
      <c r="G1" s="2243"/>
    </row>
    <row r="2" spans="1:8" s="1321" customFormat="1" ht="15" customHeight="1">
      <c r="A2" s="2242" t="s">
        <v>509</v>
      </c>
      <c r="B2" s="2242"/>
      <c r="C2" s="2242"/>
      <c r="D2" s="1404"/>
      <c r="E2" s="1404"/>
      <c r="F2" s="2244" t="s">
        <v>283</v>
      </c>
      <c r="G2" s="2244"/>
    </row>
    <row r="3" spans="1:8" ht="14.85" customHeight="1">
      <c r="A3" s="2144" t="s">
        <v>632</v>
      </c>
      <c r="B3" s="2144"/>
      <c r="C3" s="2144"/>
      <c r="D3" s="2144"/>
      <c r="E3" s="1894"/>
      <c r="F3" s="62"/>
      <c r="G3" s="62"/>
    </row>
    <row r="4" spans="1:8" s="1368" customFormat="1" ht="14.85" customHeight="1">
      <c r="A4" s="2239" t="s">
        <v>1302</v>
      </c>
      <c r="B4" s="2239"/>
      <c r="C4" s="2239"/>
      <c r="D4" s="2240"/>
      <c r="E4" s="1485"/>
      <c r="F4" s="1485"/>
      <c r="G4" s="1485"/>
    </row>
    <row r="5" spans="1:8" s="24" customFormat="1" ht="14.85" customHeight="1">
      <c r="A5" s="427"/>
      <c r="B5" s="427"/>
      <c r="C5" s="1973" t="s">
        <v>918</v>
      </c>
      <c r="D5" s="2234" t="s">
        <v>1304</v>
      </c>
      <c r="E5" s="1916" t="s">
        <v>1305</v>
      </c>
      <c r="F5" s="428"/>
      <c r="G5" s="428"/>
    </row>
    <row r="6" spans="1:8" s="27" customFormat="1" ht="7.2" customHeight="1">
      <c r="A6" s="1905" t="s">
        <v>1303</v>
      </c>
      <c r="B6" s="1906"/>
      <c r="C6" s="2232"/>
      <c r="D6" s="1925"/>
      <c r="E6" s="2235"/>
      <c r="F6" s="1914" t="s">
        <v>1306</v>
      </c>
      <c r="G6" s="1916" t="s">
        <v>1307</v>
      </c>
    </row>
    <row r="7" spans="1:8" s="27" customFormat="1" ht="177.75" customHeight="1">
      <c r="A7" s="1905"/>
      <c r="B7" s="1906"/>
      <c r="C7" s="2233"/>
      <c r="D7" s="1901"/>
      <c r="E7" s="2236"/>
      <c r="F7" s="2237"/>
      <c r="G7" s="2238"/>
    </row>
    <row r="8" spans="1:8" s="27" customFormat="1" ht="14.85" customHeight="1">
      <c r="A8" s="1907"/>
      <c r="B8" s="1908"/>
      <c r="C8" s="1897" t="s">
        <v>854</v>
      </c>
      <c r="D8" s="1898"/>
      <c r="E8" s="1898"/>
      <c r="F8" s="1898"/>
      <c r="G8" s="1898"/>
    </row>
    <row r="9" spans="1:8" s="27" customFormat="1" ht="13.2" customHeight="1">
      <c r="A9" s="354">
        <v>2016</v>
      </c>
      <c r="B9" s="107" t="s">
        <v>53</v>
      </c>
      <c r="C9" s="142">
        <v>84003.8</v>
      </c>
      <c r="D9" s="142">
        <v>766.5</v>
      </c>
      <c r="E9" s="142">
        <v>72872</v>
      </c>
      <c r="F9" s="142">
        <v>13256.4</v>
      </c>
      <c r="G9" s="143">
        <v>874.8</v>
      </c>
    </row>
    <row r="10" spans="1:8" s="27" customFormat="1" ht="13.2" customHeight="1">
      <c r="A10" s="354">
        <v>2017</v>
      </c>
      <c r="B10" s="107" t="s">
        <v>53</v>
      </c>
      <c r="C10" s="142">
        <v>93590.308099999995</v>
      </c>
      <c r="D10" s="142">
        <v>833.60169999999994</v>
      </c>
      <c r="E10" s="142">
        <v>81623.092499999999</v>
      </c>
      <c r="F10" s="142">
        <v>14793.495000000001</v>
      </c>
      <c r="G10" s="143">
        <v>902.02049999999997</v>
      </c>
    </row>
    <row r="11" spans="1:8" s="27" customFormat="1" ht="13.2" customHeight="1">
      <c r="A11" s="354"/>
      <c r="B11" s="108" t="s">
        <v>43</v>
      </c>
      <c r="C11" s="146">
        <v>109.6</v>
      </c>
      <c r="D11" s="146">
        <v>110.1</v>
      </c>
      <c r="E11" s="146">
        <v>110.8</v>
      </c>
      <c r="F11" s="146">
        <v>109.1</v>
      </c>
      <c r="G11" s="147">
        <v>101.9</v>
      </c>
    </row>
    <row r="12" spans="1:8" s="27" customFormat="1" ht="7.2" customHeight="1">
      <c r="A12" s="347"/>
      <c r="B12" s="108"/>
      <c r="C12" s="189"/>
      <c r="D12" s="189"/>
      <c r="E12" s="189"/>
      <c r="F12" s="189"/>
      <c r="G12" s="205"/>
    </row>
    <row r="13" spans="1:8" s="27" customFormat="1" ht="13.2" customHeight="1">
      <c r="A13" s="354">
        <v>2017</v>
      </c>
      <c r="B13" s="107" t="s">
        <v>618</v>
      </c>
      <c r="C13" s="142">
        <v>53230.705600000001</v>
      </c>
      <c r="D13" s="142">
        <v>446.2799</v>
      </c>
      <c r="E13" s="142">
        <v>46355.109700000001</v>
      </c>
      <c r="F13" s="142">
        <v>8183.0572999999995</v>
      </c>
      <c r="G13" s="143">
        <v>542.601</v>
      </c>
      <c r="H13" s="578"/>
    </row>
    <row r="14" spans="1:8" s="27" customFormat="1" ht="13.2" customHeight="1">
      <c r="A14" s="354"/>
      <c r="B14" s="107" t="s">
        <v>619</v>
      </c>
      <c r="C14" s="142">
        <v>60875.924500000001</v>
      </c>
      <c r="D14" s="142">
        <v>535.84870000000001</v>
      </c>
      <c r="E14" s="142">
        <v>53028.6325</v>
      </c>
      <c r="F14" s="142">
        <v>9459.1576999999997</v>
      </c>
      <c r="G14" s="143">
        <v>634.60759999999993</v>
      </c>
      <c r="H14" s="578"/>
    </row>
    <row r="15" spans="1:8" s="27" customFormat="1" ht="13.2" customHeight="1">
      <c r="A15" s="354"/>
      <c r="B15" s="107" t="s">
        <v>620</v>
      </c>
      <c r="C15" s="142">
        <v>68985.790699999998</v>
      </c>
      <c r="D15" s="142">
        <v>613.81009999999992</v>
      </c>
      <c r="E15" s="142">
        <v>60161.083399999996</v>
      </c>
      <c r="F15" s="142">
        <v>10734.055900000001</v>
      </c>
      <c r="G15" s="143">
        <v>697.77639999999997</v>
      </c>
      <c r="H15" s="578"/>
    </row>
    <row r="16" spans="1:8" s="27" customFormat="1" ht="13.2" customHeight="1">
      <c r="A16" s="354"/>
      <c r="B16" s="107" t="s">
        <v>621</v>
      </c>
      <c r="C16" s="142">
        <v>77719.342599999989</v>
      </c>
      <c r="D16" s="142">
        <v>694.90089999999998</v>
      </c>
      <c r="E16" s="142">
        <v>67846.111700000009</v>
      </c>
      <c r="F16" s="142">
        <v>12208.480599999999</v>
      </c>
      <c r="G16" s="143">
        <v>766.47619999999995</v>
      </c>
      <c r="H16" s="578"/>
    </row>
    <row r="17" spans="1:8" s="27" customFormat="1" ht="13.2" customHeight="1">
      <c r="A17" s="354"/>
      <c r="B17" s="107" t="s">
        <v>622</v>
      </c>
      <c r="C17" s="142">
        <v>85952.772299999997</v>
      </c>
      <c r="D17" s="142">
        <v>769.29539999999997</v>
      </c>
      <c r="E17" s="142">
        <v>75036.791500000007</v>
      </c>
      <c r="F17" s="142">
        <v>13535.8189</v>
      </c>
      <c r="G17" s="143">
        <v>832.48440000000005</v>
      </c>
      <c r="H17" s="578"/>
    </row>
    <row r="18" spans="1:8" s="27" customFormat="1" ht="13.2" customHeight="1">
      <c r="A18" s="354"/>
      <c r="B18" s="107" t="s">
        <v>53</v>
      </c>
      <c r="C18" s="142">
        <v>93590.308099999995</v>
      </c>
      <c r="D18" s="142">
        <v>833.60169999999994</v>
      </c>
      <c r="E18" s="142">
        <v>81623.092499999999</v>
      </c>
      <c r="F18" s="142">
        <v>14793.495000000001</v>
      </c>
      <c r="G18" s="143">
        <v>902.02049999999997</v>
      </c>
      <c r="H18" s="578"/>
    </row>
    <row r="19" spans="1:8" s="27" customFormat="1" ht="9" customHeight="1">
      <c r="A19" s="354"/>
      <c r="B19" s="108"/>
      <c r="C19" s="146"/>
      <c r="D19" s="146"/>
      <c r="E19" s="146"/>
      <c r="F19" s="146"/>
      <c r="G19" s="147"/>
      <c r="H19" s="578"/>
    </row>
    <row r="20" spans="1:8" s="27" customFormat="1" ht="13.2" customHeight="1">
      <c r="A20" s="354">
        <v>2018</v>
      </c>
      <c r="B20" s="107" t="s">
        <v>614</v>
      </c>
      <c r="C20" s="142">
        <v>15426.563199999999</v>
      </c>
      <c r="D20" s="142">
        <v>101.0932</v>
      </c>
      <c r="E20" s="142">
        <v>12851.0376</v>
      </c>
      <c r="F20" s="142">
        <v>2297.5551</v>
      </c>
      <c r="G20" s="143">
        <v>137.2937</v>
      </c>
      <c r="H20" s="578"/>
    </row>
    <row r="21" spans="1:8" s="27" customFormat="1" ht="13.2" customHeight="1">
      <c r="A21" s="354"/>
      <c r="B21" s="107" t="s">
        <v>615</v>
      </c>
      <c r="C21" s="142">
        <v>23974.893399999997</v>
      </c>
      <c r="D21" s="142">
        <v>163.00729999999999</v>
      </c>
      <c r="E21" s="142">
        <v>20079.079600000001</v>
      </c>
      <c r="F21" s="142">
        <v>3651.2240000000002</v>
      </c>
      <c r="G21" s="143">
        <v>224.44300000000001</v>
      </c>
      <c r="H21" s="578"/>
    </row>
    <row r="22" spans="1:8" s="27" customFormat="1" ht="13.2" customHeight="1">
      <c r="A22" s="354"/>
      <c r="B22" s="107" t="s">
        <v>616</v>
      </c>
      <c r="C22" s="142">
        <v>32630.904500000001</v>
      </c>
      <c r="D22" s="142">
        <v>241.8689</v>
      </c>
      <c r="E22" s="142">
        <v>27444.027100000003</v>
      </c>
      <c r="F22" s="142">
        <v>4940.6205999999993</v>
      </c>
      <c r="G22" s="143">
        <v>318.46259999999995</v>
      </c>
      <c r="H22" s="578"/>
    </row>
    <row r="23" spans="1:8" s="27" customFormat="1" ht="13.2" customHeight="1">
      <c r="A23" s="354"/>
      <c r="B23" s="107" t="s">
        <v>617</v>
      </c>
      <c r="C23" s="142">
        <v>41235.455499999996</v>
      </c>
      <c r="D23" s="142">
        <v>318.82740000000001</v>
      </c>
      <c r="E23" s="142">
        <v>34832.472299999994</v>
      </c>
      <c r="F23" s="142">
        <v>6295.1797000000006</v>
      </c>
      <c r="G23" s="143">
        <v>418.48270000000002</v>
      </c>
      <c r="H23" s="578"/>
    </row>
    <row r="24" spans="1:8" s="27" customFormat="1" ht="13.2" customHeight="1">
      <c r="A24" s="354"/>
      <c r="B24" s="107" t="s">
        <v>613</v>
      </c>
      <c r="C24" s="142">
        <v>50332.951399999998</v>
      </c>
      <c r="D24" s="142">
        <v>401.20090000000005</v>
      </c>
      <c r="E24" s="142">
        <v>42701.7287</v>
      </c>
      <c r="F24" s="142">
        <v>7650.4484000000002</v>
      </c>
      <c r="G24" s="143">
        <v>519.38340000000005</v>
      </c>
      <c r="H24" s="578"/>
    </row>
    <row r="25" spans="1:8" s="27" customFormat="1" ht="13.2" customHeight="1">
      <c r="A25" s="354"/>
      <c r="B25" s="1652" t="s">
        <v>618</v>
      </c>
      <c r="C25" s="1659">
        <v>59011.239700000006</v>
      </c>
      <c r="D25" s="1659">
        <v>496.28250000000003</v>
      </c>
      <c r="E25" s="1659">
        <v>50130.092700000001</v>
      </c>
      <c r="F25" s="1659">
        <v>8829.6859000000004</v>
      </c>
      <c r="G25" s="1660">
        <v>615.28899999999999</v>
      </c>
      <c r="H25" s="578"/>
    </row>
    <row r="26" spans="1:8" s="27" customFormat="1" ht="13.2" customHeight="1">
      <c r="A26" s="354"/>
      <c r="B26" s="1652" t="s">
        <v>619</v>
      </c>
      <c r="C26" s="1659">
        <v>67404.839299999992</v>
      </c>
      <c r="D26" s="1659">
        <v>587.7863000000001</v>
      </c>
      <c r="E26" s="1659">
        <v>57285.154600000002</v>
      </c>
      <c r="F26" s="1659">
        <v>10153.0512</v>
      </c>
      <c r="G26" s="1660">
        <v>723.40260000000001</v>
      </c>
      <c r="H26" s="578"/>
    </row>
    <row r="27" spans="1:8" s="27" customFormat="1" ht="13.2" customHeight="1">
      <c r="A27" s="354"/>
      <c r="B27" s="1652" t="s">
        <v>620</v>
      </c>
      <c r="C27" s="1659">
        <v>76275.07759999999</v>
      </c>
      <c r="D27" s="1659">
        <v>671.08359999999993</v>
      </c>
      <c r="E27" s="1659">
        <v>64928.621700000003</v>
      </c>
      <c r="F27" s="1659">
        <v>11428.580900000001</v>
      </c>
      <c r="G27" s="1660">
        <v>803.0218000000001</v>
      </c>
      <c r="H27" s="578"/>
    </row>
    <row r="28" spans="1:8" s="1220" customFormat="1" ht="14.25" customHeight="1">
      <c r="A28" s="1218"/>
      <c r="B28" s="108" t="s">
        <v>43</v>
      </c>
      <c r="C28" s="146">
        <v>108.4</v>
      </c>
      <c r="D28" s="146">
        <v>106.2</v>
      </c>
      <c r="E28" s="146">
        <v>105.6</v>
      </c>
      <c r="F28" s="146">
        <v>105.8</v>
      </c>
      <c r="G28" s="147">
        <v>114.7</v>
      </c>
      <c r="H28" s="1219"/>
    </row>
    <row r="29" spans="1:8" s="27" customFormat="1" ht="7.2" customHeight="1">
      <c r="A29" s="354"/>
      <c r="B29" s="107"/>
      <c r="C29" s="142"/>
      <c r="D29" s="142"/>
      <c r="E29" s="142"/>
      <c r="F29" s="142"/>
      <c r="G29" s="143"/>
    </row>
    <row r="30" spans="1:8" s="27" customFormat="1" ht="13.2" customHeight="1">
      <c r="A30" s="354">
        <v>2017</v>
      </c>
      <c r="B30" s="107" t="s">
        <v>75</v>
      </c>
      <c r="C30" s="142">
        <v>7709.8413</v>
      </c>
      <c r="D30" s="142">
        <v>79.945599999999999</v>
      </c>
      <c r="E30" s="142">
        <v>6748.7744000000002</v>
      </c>
      <c r="F30" s="142">
        <v>1173.4576000000002</v>
      </c>
      <c r="G30" s="143">
        <v>83.856700000000004</v>
      </c>
      <c r="H30" s="578"/>
    </row>
    <row r="31" spans="1:8" s="27" customFormat="1" ht="13.2" customHeight="1">
      <c r="A31" s="354"/>
      <c r="B31" s="107" t="s">
        <v>76</v>
      </c>
      <c r="C31" s="142">
        <v>7650.4565999999995</v>
      </c>
      <c r="D31" s="142">
        <v>88.090399999999988</v>
      </c>
      <c r="E31" s="142">
        <v>6675.4012999999995</v>
      </c>
      <c r="F31" s="142">
        <v>1268.4862000000001</v>
      </c>
      <c r="G31" s="143">
        <v>92.671499999999995</v>
      </c>
      <c r="H31" s="578"/>
    </row>
    <row r="32" spans="1:8" s="27" customFormat="1" ht="13.2" customHeight="1">
      <c r="A32" s="354"/>
      <c r="B32" s="107" t="s">
        <v>77</v>
      </c>
      <c r="C32" s="142">
        <v>8069.6729999999998</v>
      </c>
      <c r="D32" s="142">
        <v>76.6524</v>
      </c>
      <c r="E32" s="142">
        <v>7098.6567000000005</v>
      </c>
      <c r="F32" s="142">
        <v>1247.8766000000001</v>
      </c>
      <c r="G32" s="143">
        <v>61.304900000000004</v>
      </c>
      <c r="H32" s="578"/>
    </row>
    <row r="33" spans="1:8" s="27" customFormat="1" ht="13.2" customHeight="1">
      <c r="A33" s="354"/>
      <c r="B33" s="107" t="s">
        <v>78</v>
      </c>
      <c r="C33" s="142">
        <v>8531.8256000000001</v>
      </c>
      <c r="D33" s="142">
        <v>79.118600000000001</v>
      </c>
      <c r="E33" s="142">
        <v>7497.1810999999998</v>
      </c>
      <c r="F33" s="142">
        <v>1319.7131999999999</v>
      </c>
      <c r="G33" s="143">
        <v>66.814600000000013</v>
      </c>
      <c r="H33" s="578"/>
    </row>
    <row r="34" spans="1:8" s="27" customFormat="1" ht="13.2" customHeight="1">
      <c r="A34" s="354"/>
      <c r="B34" s="107" t="s">
        <v>79</v>
      </c>
      <c r="C34" s="142">
        <v>8211.8549000000003</v>
      </c>
      <c r="D34" s="142">
        <v>73.004499999999993</v>
      </c>
      <c r="E34" s="142">
        <v>7172.3165999999992</v>
      </c>
      <c r="F34" s="142">
        <v>1317.8478</v>
      </c>
      <c r="G34" s="143">
        <v>66.555300000000003</v>
      </c>
      <c r="H34" s="578"/>
    </row>
    <row r="35" spans="1:8" s="27" customFormat="1" ht="13.2" customHeight="1">
      <c r="A35" s="354"/>
      <c r="B35" s="107" t="s">
        <v>80</v>
      </c>
      <c r="C35" s="142">
        <v>7422.9767999999995</v>
      </c>
      <c r="D35" s="142">
        <v>64.295900000000003</v>
      </c>
      <c r="E35" s="142">
        <v>6376.1755999999996</v>
      </c>
      <c r="F35" s="142">
        <v>1247.5423000000001</v>
      </c>
      <c r="G35" s="143">
        <v>68.761300000000006</v>
      </c>
      <c r="H35" s="578"/>
    </row>
    <row r="36" spans="1:8" s="27" customFormat="1" ht="5.25" customHeight="1">
      <c r="A36" s="354"/>
      <c r="B36" s="107"/>
      <c r="C36" s="142"/>
      <c r="D36" s="142"/>
      <c r="E36" s="142"/>
      <c r="F36" s="142"/>
      <c r="G36" s="143"/>
      <c r="H36" s="578"/>
    </row>
    <row r="37" spans="1:8" s="27" customFormat="1" ht="13.2" customHeight="1">
      <c r="A37" s="354">
        <v>2018</v>
      </c>
      <c r="B37" s="107" t="s">
        <v>81</v>
      </c>
      <c r="C37" s="142">
        <v>7476.9403000000002</v>
      </c>
      <c r="D37" s="142">
        <v>52.9773</v>
      </c>
      <c r="E37" s="142">
        <v>6411.48</v>
      </c>
      <c r="F37" s="142">
        <v>1152.9954</v>
      </c>
      <c r="G37" s="143">
        <v>69.523800000000008</v>
      </c>
      <c r="H37" s="578"/>
    </row>
    <row r="38" spans="1:8" s="27" customFormat="1" ht="13.2" customHeight="1">
      <c r="A38" s="354"/>
      <c r="B38" s="107" t="s">
        <v>82</v>
      </c>
      <c r="C38" s="142">
        <v>7736.8745999999992</v>
      </c>
      <c r="D38" s="142">
        <v>48.078400000000002</v>
      </c>
      <c r="E38" s="142">
        <v>6499.4142000000002</v>
      </c>
      <c r="F38" s="142">
        <v>1148.471</v>
      </c>
      <c r="G38" s="143">
        <v>67.602399999999989</v>
      </c>
      <c r="H38" s="578"/>
    </row>
    <row r="39" spans="1:8" s="27" customFormat="1" ht="13.2" customHeight="1">
      <c r="A39" s="354"/>
      <c r="B39" s="107" t="s">
        <v>71</v>
      </c>
      <c r="C39" s="142">
        <v>8556.4675000000007</v>
      </c>
      <c r="D39" s="142">
        <v>61.58</v>
      </c>
      <c r="E39" s="142">
        <v>7233.9056</v>
      </c>
      <c r="F39" s="142">
        <v>1374.8396</v>
      </c>
      <c r="G39" s="143">
        <v>87.659199999999998</v>
      </c>
      <c r="H39" s="578"/>
    </row>
    <row r="40" spans="1:8" s="27" customFormat="1" ht="13.2" customHeight="1">
      <c r="A40" s="354"/>
      <c r="B40" s="107" t="s">
        <v>72</v>
      </c>
      <c r="C40" s="142">
        <v>8597.135400000001</v>
      </c>
      <c r="D40" s="142">
        <v>79.488600000000005</v>
      </c>
      <c r="E40" s="142">
        <v>7336.9829</v>
      </c>
      <c r="F40" s="142">
        <v>1252.7573</v>
      </c>
      <c r="G40" s="143">
        <v>95.278000000000006</v>
      </c>
      <c r="H40" s="578"/>
    </row>
    <row r="41" spans="1:8" s="27" customFormat="1" ht="13.2" customHeight="1">
      <c r="A41" s="354"/>
      <c r="B41" s="107" t="s">
        <v>73</v>
      </c>
      <c r="C41" s="142">
        <v>8604.6515999999992</v>
      </c>
      <c r="D41" s="142">
        <v>76.349299999999999</v>
      </c>
      <c r="E41" s="142">
        <v>7385.0050000000001</v>
      </c>
      <c r="F41" s="142">
        <v>1360.1806999999999</v>
      </c>
      <c r="G41" s="143">
        <v>100.68339999999999</v>
      </c>
      <c r="H41" s="578"/>
    </row>
    <row r="42" spans="1:8" s="27" customFormat="1" ht="13.2" customHeight="1">
      <c r="A42" s="354"/>
      <c r="B42" s="107" t="s">
        <v>74</v>
      </c>
      <c r="C42" s="142">
        <v>9080.7073</v>
      </c>
      <c r="D42" s="142">
        <v>82.792400000000001</v>
      </c>
      <c r="E42" s="142">
        <v>7864.6017999999995</v>
      </c>
      <c r="F42" s="142">
        <v>1350.7357</v>
      </c>
      <c r="G42" s="143">
        <v>101.81789999999999</v>
      </c>
      <c r="H42" s="578"/>
    </row>
    <row r="43" spans="1:8" s="27" customFormat="1" ht="13.2" customHeight="1">
      <c r="A43" s="354"/>
      <c r="B43" s="1652" t="s">
        <v>75</v>
      </c>
      <c r="C43" s="1659">
        <v>8727.1785</v>
      </c>
      <c r="D43" s="1659">
        <v>94.05080000000001</v>
      </c>
      <c r="E43" s="1659">
        <v>7498.1399000000001</v>
      </c>
      <c r="F43" s="1659">
        <v>1269.8326999999999</v>
      </c>
      <c r="G43" s="1660">
        <v>96.091200000000001</v>
      </c>
      <c r="H43" s="578"/>
    </row>
    <row r="44" spans="1:8" s="27" customFormat="1" ht="13.2" customHeight="1">
      <c r="A44" s="354"/>
      <c r="B44" s="1652" t="s">
        <v>76</v>
      </c>
      <c r="C44" s="1659">
        <v>8389.4529000000002</v>
      </c>
      <c r="D44" s="1659">
        <v>91.839600000000004</v>
      </c>
      <c r="E44" s="1659">
        <v>7150.951</v>
      </c>
      <c r="F44" s="1659">
        <v>1322.4176</v>
      </c>
      <c r="G44" s="1660">
        <v>108.84310000000001</v>
      </c>
      <c r="H44" s="578"/>
    </row>
    <row r="45" spans="1:8" s="27" customFormat="1" ht="13.2" customHeight="1">
      <c r="A45" s="354"/>
      <c r="B45" s="1652" t="s">
        <v>77</v>
      </c>
      <c r="C45" s="1659">
        <v>8825.0388000000003</v>
      </c>
      <c r="D45" s="1659">
        <v>82.085499999999996</v>
      </c>
      <c r="E45" s="1659">
        <v>7595.7240999999995</v>
      </c>
      <c r="F45" s="1659">
        <v>1268.6712</v>
      </c>
      <c r="G45" s="1660">
        <v>76.836600000000004</v>
      </c>
      <c r="H45" s="578"/>
    </row>
    <row r="46" spans="1:8" s="27" customFormat="1" ht="13.2" customHeight="1">
      <c r="A46" s="354"/>
      <c r="B46" s="108" t="s">
        <v>43</v>
      </c>
      <c r="C46" s="146">
        <v>105.7</v>
      </c>
      <c r="D46" s="146">
        <v>99.7</v>
      </c>
      <c r="E46" s="146">
        <v>103.1</v>
      </c>
      <c r="F46" s="146">
        <v>101.3</v>
      </c>
      <c r="G46" s="147">
        <v>121.6</v>
      </c>
      <c r="H46" s="578"/>
    </row>
    <row r="47" spans="1:8" s="1114" customFormat="1" ht="13.2" customHeight="1">
      <c r="A47" s="1112"/>
      <c r="B47" s="281" t="s">
        <v>44</v>
      </c>
      <c r="C47" s="242">
        <v>104.6</v>
      </c>
      <c r="D47" s="242">
        <v>87.2</v>
      </c>
      <c r="E47" s="242">
        <v>105.6</v>
      </c>
      <c r="F47" s="242">
        <v>96.5</v>
      </c>
      <c r="G47" s="278">
        <v>71</v>
      </c>
      <c r="H47" s="1113"/>
    </row>
    <row r="48" spans="1:8" ht="12.75" customHeight="1">
      <c r="A48" s="2230" t="s">
        <v>768</v>
      </c>
      <c r="B48" s="2230"/>
      <c r="C48" s="2230"/>
      <c r="D48" s="2230"/>
      <c r="E48" s="2230"/>
      <c r="F48" s="2230"/>
      <c r="G48" s="2230"/>
      <c r="H48" s="17"/>
    </row>
    <row r="49" spans="1:8" ht="12.75" customHeight="1">
      <c r="A49" s="2231" t="s">
        <v>606</v>
      </c>
      <c r="B49" s="2231"/>
      <c r="C49" s="2231"/>
      <c r="D49" s="2231"/>
      <c r="E49" s="2231"/>
      <c r="F49" s="2231"/>
      <c r="G49" s="2231"/>
      <c r="H49" s="17"/>
    </row>
    <row r="50" spans="1:8" s="1321" customFormat="1" ht="12.75" customHeight="1">
      <c r="A50" s="2229" t="s">
        <v>769</v>
      </c>
      <c r="B50" s="2229"/>
      <c r="C50" s="2229"/>
      <c r="D50" s="2229"/>
      <c r="E50" s="2229"/>
      <c r="F50" s="2229"/>
      <c r="G50" s="2229"/>
    </row>
    <row r="51" spans="1:8" s="1321" customFormat="1" ht="12.75" customHeight="1">
      <c r="A51" s="2229" t="s">
        <v>627</v>
      </c>
      <c r="B51" s="2229"/>
      <c r="C51" s="2229"/>
      <c r="D51" s="2229"/>
      <c r="E51" s="2229"/>
      <c r="F51" s="2229"/>
      <c r="G51" s="2229"/>
    </row>
    <row r="52" spans="1:8" s="1321" customFormat="1" ht="12.75" customHeight="1"/>
    <row r="53" spans="1:8" ht="12.75" customHeight="1"/>
    <row r="54" spans="1:8" ht="12.75" customHeight="1"/>
    <row r="57" spans="1:8" ht="24.9" customHeight="1"/>
    <row r="58" spans="1:8" ht="15.9" customHeight="1"/>
    <row r="59" spans="1:8" ht="177.75" customHeight="1"/>
    <row r="60" spans="1:8" ht="14.85" customHeight="1"/>
    <row r="61" spans="1:8" ht="14.85" customHeight="1"/>
    <row r="62" spans="1:8" ht="14.85" customHeight="1"/>
    <row r="63" spans="1:8" ht="14.85" customHeight="1"/>
    <row r="64" spans="1:8"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4.85" customHeight="1"/>
    <row r="90" ht="14.85" customHeight="1"/>
    <row r="91" ht="14.8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3" ht="24.9" customHeight="1"/>
    <row r="104" ht="15.9" customHeight="1"/>
    <row r="105" ht="189.9"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4.85" customHeight="1"/>
    <row r="135" ht="14.85" customHeight="1"/>
    <row r="136" ht="14.85" customHeight="1"/>
    <row r="137" ht="12.75" customHeight="1"/>
    <row r="138" ht="12.75" customHeight="1"/>
    <row r="139" ht="12.75" customHeight="1"/>
    <row r="140" ht="12.75" customHeight="1"/>
    <row r="141" ht="12.75" customHeight="1"/>
    <row r="142" ht="12.75" customHeight="1"/>
    <row r="143" ht="12.75" customHeight="1"/>
    <row r="144" ht="12.75" customHeight="1"/>
    <row r="147" ht="24.9" customHeight="1"/>
    <row r="148" ht="15.9" customHeight="1"/>
    <row r="149" ht="177.7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78" ht="14.85" customHeight="1"/>
    <row r="179" ht="14.85" customHeight="1"/>
    <row r="180" ht="14.85" customHeight="1"/>
    <row r="191" ht="38.25" customHeight="1"/>
    <row r="192" ht="15.9" customHeight="1"/>
    <row r="193" ht="189.9"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row r="222" ht="14.85" customHeight="1"/>
    <row r="223" ht="14.85" customHeight="1"/>
    <row r="224" ht="14.85" customHeight="1"/>
    <row r="225" ht="14.85" customHeight="1"/>
  </sheetData>
  <mergeCells count="17">
    <mergeCell ref="A4:D4"/>
    <mergeCell ref="A1:C1"/>
    <mergeCell ref="A2:C2"/>
    <mergeCell ref="F1:G1"/>
    <mergeCell ref="F2:G2"/>
    <mergeCell ref="A3:E3"/>
    <mergeCell ref="A50:G50"/>
    <mergeCell ref="A6:B8"/>
    <mergeCell ref="A51:G51"/>
    <mergeCell ref="C8:G8"/>
    <mergeCell ref="A48:G48"/>
    <mergeCell ref="A49:G49"/>
    <mergeCell ref="C5:C7"/>
    <mergeCell ref="D5:D7"/>
    <mergeCell ref="E5:E7"/>
    <mergeCell ref="F6:F7"/>
    <mergeCell ref="G6:G7"/>
  </mergeCells>
  <phoneticPr fontId="0" type="noConversion"/>
  <hyperlinks>
    <hyperlink ref="F1:G1" location="'Spis tablic     List of tables'!A50" display="Powrót do spisu tablic"/>
    <hyperlink ref="F2:G2" location="'Spis tablic     List of tables'!A53" display="Return to list of tables"/>
  </hyperlinks>
  <printOptions gridLinesSet="0"/>
  <pageMargins left="0.39370078740157483" right="0.39370078740157483" top="0.19685039370078741" bottom="0.19685039370078741" header="0.31496062992125984"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showGridLines="0" zoomScaleNormal="100" workbookViewId="0">
      <selection sqref="A1:F1"/>
    </sheetView>
  </sheetViews>
  <sheetFormatPr defaultColWidth="8.69921875" defaultRowHeight="13.8"/>
  <cols>
    <col min="1" max="1" width="6.59765625" style="539" customWidth="1"/>
    <col min="2" max="2" width="12.59765625" style="539" customWidth="1"/>
    <col min="3" max="3" width="10.69921875" style="1253" customWidth="1"/>
    <col min="4" max="12" width="10.69921875" style="539" customWidth="1"/>
    <col min="13" max="16384" width="8.69921875" style="539"/>
  </cols>
  <sheetData>
    <row r="1" spans="1:12">
      <c r="A1" s="1853" t="s">
        <v>556</v>
      </c>
      <c r="B1" s="1853"/>
      <c r="C1" s="1853"/>
      <c r="D1" s="1853"/>
      <c r="E1" s="1853"/>
      <c r="F1" s="1853"/>
      <c r="J1" s="1854" t="s">
        <v>31</v>
      </c>
      <c r="K1" s="1854"/>
    </row>
    <row r="2" spans="1:12" s="1307" customFormat="1">
      <c r="A2" s="1855" t="s">
        <v>221</v>
      </c>
      <c r="B2" s="1855"/>
      <c r="C2" s="1855"/>
      <c r="D2" s="1855"/>
      <c r="E2" s="1855"/>
      <c r="F2" s="1855"/>
      <c r="J2" s="1856" t="s">
        <v>283</v>
      </c>
      <c r="K2" s="1856"/>
    </row>
    <row r="3" spans="1:12" ht="20.100000000000001" customHeight="1">
      <c r="A3" s="1857" t="s">
        <v>896</v>
      </c>
      <c r="B3" s="1858"/>
      <c r="C3" s="1863" t="s">
        <v>895</v>
      </c>
      <c r="D3" s="1864"/>
      <c r="E3" s="1864"/>
      <c r="F3" s="1864"/>
      <c r="G3" s="1864"/>
      <c r="H3" s="1864"/>
      <c r="I3" s="1864"/>
      <c r="J3" s="1864"/>
      <c r="K3" s="1864"/>
      <c r="L3" s="1864"/>
    </row>
    <row r="4" spans="1:12" ht="20.100000000000001" customHeight="1">
      <c r="A4" s="1859"/>
      <c r="B4" s="1860"/>
      <c r="C4" s="1865"/>
      <c r="D4" s="1861"/>
      <c r="E4" s="1861"/>
      <c r="F4" s="1861"/>
      <c r="G4" s="1861"/>
      <c r="H4" s="1861"/>
      <c r="I4" s="1861"/>
      <c r="J4" s="1861"/>
      <c r="K4" s="1861"/>
      <c r="L4" s="1861"/>
    </row>
    <row r="5" spans="1:12">
      <c r="A5" s="1859"/>
      <c r="B5" s="1860"/>
      <c r="C5" s="1857" t="s">
        <v>897</v>
      </c>
      <c r="D5" s="1858"/>
      <c r="E5" s="1866" t="s">
        <v>898</v>
      </c>
      <c r="F5" s="1857"/>
      <c r="G5" s="1866" t="s">
        <v>899</v>
      </c>
      <c r="H5" s="1858"/>
      <c r="I5" s="1866" t="s">
        <v>900</v>
      </c>
      <c r="J5" s="1858"/>
      <c r="K5" s="1866" t="s">
        <v>901</v>
      </c>
      <c r="L5" s="1857"/>
    </row>
    <row r="6" spans="1:12">
      <c r="A6" s="1859"/>
      <c r="B6" s="1860"/>
      <c r="C6" s="1859"/>
      <c r="D6" s="1860"/>
      <c r="E6" s="1867"/>
      <c r="F6" s="1859"/>
      <c r="G6" s="1867"/>
      <c r="H6" s="1860"/>
      <c r="I6" s="1867"/>
      <c r="J6" s="1860"/>
      <c r="K6" s="1867"/>
      <c r="L6" s="1859"/>
    </row>
    <row r="7" spans="1:12">
      <c r="A7" s="1859"/>
      <c r="B7" s="1860"/>
      <c r="C7" s="1859"/>
      <c r="D7" s="1860"/>
      <c r="E7" s="1867"/>
      <c r="F7" s="1859"/>
      <c r="G7" s="1867"/>
      <c r="H7" s="1860"/>
      <c r="I7" s="1867"/>
      <c r="J7" s="1860"/>
      <c r="K7" s="1867"/>
      <c r="L7" s="1859"/>
    </row>
    <row r="8" spans="1:12">
      <c r="A8" s="1859"/>
      <c r="B8" s="1860"/>
      <c r="C8" s="1859"/>
      <c r="D8" s="1860"/>
      <c r="E8" s="1867"/>
      <c r="F8" s="1859"/>
      <c r="G8" s="1867"/>
      <c r="H8" s="1860"/>
      <c r="I8" s="1867"/>
      <c r="J8" s="1860"/>
      <c r="K8" s="1867"/>
      <c r="L8" s="1859"/>
    </row>
    <row r="9" spans="1:12">
      <c r="A9" s="1859"/>
      <c r="B9" s="1860"/>
      <c r="C9" s="1859"/>
      <c r="D9" s="1860"/>
      <c r="E9" s="1867"/>
      <c r="F9" s="1859"/>
      <c r="G9" s="1867"/>
      <c r="H9" s="1860"/>
      <c r="I9" s="1867"/>
      <c r="J9" s="1860"/>
      <c r="K9" s="1867"/>
      <c r="L9" s="1859"/>
    </row>
    <row r="10" spans="1:12">
      <c r="A10" s="1859"/>
      <c r="B10" s="1860"/>
      <c r="C10" s="1859"/>
      <c r="D10" s="1860"/>
      <c r="E10" s="1867"/>
      <c r="F10" s="1859"/>
      <c r="G10" s="1867"/>
      <c r="H10" s="1860"/>
      <c r="I10" s="1867"/>
      <c r="J10" s="1860"/>
      <c r="K10" s="1867"/>
      <c r="L10" s="1859"/>
    </row>
    <row r="11" spans="1:12">
      <c r="A11" s="1859"/>
      <c r="B11" s="1860"/>
      <c r="C11" s="1859"/>
      <c r="D11" s="1860"/>
      <c r="E11" s="1867"/>
      <c r="F11" s="1859"/>
      <c r="G11" s="1867"/>
      <c r="H11" s="1860"/>
      <c r="I11" s="1867"/>
      <c r="J11" s="1860"/>
      <c r="K11" s="1867"/>
      <c r="L11" s="1859"/>
    </row>
    <row r="12" spans="1:12">
      <c r="A12" s="1859"/>
      <c r="B12" s="1860"/>
      <c r="C12" s="1859"/>
      <c r="D12" s="1860"/>
      <c r="E12" s="1867"/>
      <c r="F12" s="1859"/>
      <c r="G12" s="1867"/>
      <c r="H12" s="1860"/>
      <c r="I12" s="1867"/>
      <c r="J12" s="1860"/>
      <c r="K12" s="1867"/>
      <c r="L12" s="1859"/>
    </row>
    <row r="13" spans="1:12" ht="12" customHeight="1">
      <c r="A13" s="1859"/>
      <c r="B13" s="1860"/>
      <c r="C13" s="1861"/>
      <c r="D13" s="1862"/>
      <c r="E13" s="1865"/>
      <c r="F13" s="1861"/>
      <c r="G13" s="1865"/>
      <c r="H13" s="1862"/>
      <c r="I13" s="1865"/>
      <c r="J13" s="1862"/>
      <c r="K13" s="1865"/>
      <c r="L13" s="1861"/>
    </row>
    <row r="14" spans="1:12" ht="25.2" customHeight="1">
      <c r="A14" s="1861"/>
      <c r="B14" s="1862"/>
      <c r="C14" s="1248" t="s">
        <v>35</v>
      </c>
      <c r="D14" s="775" t="s">
        <v>36</v>
      </c>
      <c r="E14" s="776" t="s">
        <v>35</v>
      </c>
      <c r="F14" s="775" t="s">
        <v>36</v>
      </c>
      <c r="G14" s="776" t="s">
        <v>35</v>
      </c>
      <c r="H14" s="775" t="s">
        <v>36</v>
      </c>
      <c r="I14" s="776" t="s">
        <v>35</v>
      </c>
      <c r="J14" s="775" t="s">
        <v>36</v>
      </c>
      <c r="K14" s="776" t="s">
        <v>35</v>
      </c>
      <c r="L14" s="777" t="s">
        <v>36</v>
      </c>
    </row>
    <row r="15" spans="1:12" ht="16.95" customHeight="1">
      <c r="A15" s="778">
        <v>2016</v>
      </c>
      <c r="B15" s="779" t="s">
        <v>37</v>
      </c>
      <c r="C15" s="1249">
        <v>102.2</v>
      </c>
      <c r="D15" s="780" t="s">
        <v>15</v>
      </c>
      <c r="E15" s="781">
        <v>89.3</v>
      </c>
      <c r="F15" s="780" t="s">
        <v>15</v>
      </c>
      <c r="G15" s="781">
        <v>103</v>
      </c>
      <c r="H15" s="780" t="s">
        <v>15</v>
      </c>
      <c r="I15" s="781">
        <v>97.3</v>
      </c>
      <c r="J15" s="780" t="s">
        <v>15</v>
      </c>
      <c r="K15" s="781">
        <v>100.4</v>
      </c>
      <c r="L15" s="782" t="s">
        <v>15</v>
      </c>
    </row>
    <row r="16" spans="1:12" s="574" customFormat="1" ht="16.95" customHeight="1">
      <c r="A16" s="770">
        <v>2017</v>
      </c>
      <c r="B16" s="761" t="s">
        <v>37</v>
      </c>
      <c r="C16" s="1250">
        <v>109.6</v>
      </c>
      <c r="D16" s="783" t="s">
        <v>15</v>
      </c>
      <c r="E16" s="763">
        <v>110.1</v>
      </c>
      <c r="F16" s="783" t="s">
        <v>15</v>
      </c>
      <c r="G16" s="763">
        <v>110.8</v>
      </c>
      <c r="H16" s="783" t="s">
        <v>15</v>
      </c>
      <c r="I16" s="763">
        <v>102.1</v>
      </c>
      <c r="J16" s="783" t="s">
        <v>15</v>
      </c>
      <c r="K16" s="763">
        <v>100.8</v>
      </c>
      <c r="L16" s="784" t="s">
        <v>15</v>
      </c>
    </row>
    <row r="17" spans="1:12" ht="16.95" customHeight="1">
      <c r="A17" s="785"/>
      <c r="B17" s="786"/>
      <c r="C17" s="1251"/>
      <c r="D17" s="788"/>
      <c r="E17" s="787"/>
      <c r="F17" s="788"/>
      <c r="G17" s="787"/>
      <c r="H17" s="788"/>
      <c r="I17" s="787"/>
      <c r="J17" s="788"/>
      <c r="K17" s="787"/>
      <c r="L17" s="789"/>
    </row>
    <row r="18" spans="1:12" ht="16.95" customHeight="1">
      <c r="A18" s="785">
        <v>2017</v>
      </c>
      <c r="B18" s="786" t="s">
        <v>75</v>
      </c>
      <c r="C18" s="1251">
        <v>109.3</v>
      </c>
      <c r="D18" s="788">
        <v>95.1</v>
      </c>
      <c r="E18" s="791">
        <v>76.3</v>
      </c>
      <c r="F18" s="790">
        <v>102.4</v>
      </c>
      <c r="G18" s="787">
        <v>110.9</v>
      </c>
      <c r="H18" s="788">
        <v>94.7</v>
      </c>
      <c r="I18" s="787">
        <v>101.1</v>
      </c>
      <c r="J18" s="788">
        <v>97.8</v>
      </c>
      <c r="K18" s="787">
        <v>101.8</v>
      </c>
      <c r="L18" s="789">
        <v>98.5</v>
      </c>
    </row>
    <row r="19" spans="1:12" ht="16.95" customHeight="1">
      <c r="A19" s="785"/>
      <c r="B19" s="786" t="s">
        <v>76</v>
      </c>
      <c r="C19" s="1251">
        <v>109.8</v>
      </c>
      <c r="D19" s="788">
        <v>98.1</v>
      </c>
      <c r="E19" s="791">
        <v>89.1</v>
      </c>
      <c r="F19" s="790">
        <v>110.9</v>
      </c>
      <c r="G19" s="787">
        <v>111.2</v>
      </c>
      <c r="H19" s="788">
        <v>97.7</v>
      </c>
      <c r="I19" s="787">
        <v>103.9</v>
      </c>
      <c r="J19" s="788">
        <v>100.8</v>
      </c>
      <c r="K19" s="787">
        <v>99.1</v>
      </c>
      <c r="L19" s="789">
        <v>98.5</v>
      </c>
    </row>
    <row r="20" spans="1:12" ht="16.95" customHeight="1">
      <c r="A20" s="785"/>
      <c r="B20" s="786" t="s">
        <v>77</v>
      </c>
      <c r="C20" s="1251">
        <v>106.1</v>
      </c>
      <c r="D20" s="788">
        <v>105.5</v>
      </c>
      <c r="E20" s="791">
        <v>73.3</v>
      </c>
      <c r="F20" s="790">
        <v>87.3</v>
      </c>
      <c r="G20" s="787">
        <v>107.1</v>
      </c>
      <c r="H20" s="788">
        <v>106.3</v>
      </c>
      <c r="I20" s="787">
        <v>100.2</v>
      </c>
      <c r="J20" s="788">
        <v>100</v>
      </c>
      <c r="K20" s="787">
        <v>106.4</v>
      </c>
      <c r="L20" s="792">
        <v>103.4</v>
      </c>
    </row>
    <row r="21" spans="1:12" ht="16.95" customHeight="1">
      <c r="A21" s="785"/>
      <c r="B21" s="786" t="s">
        <v>78</v>
      </c>
      <c r="C21" s="1251">
        <v>115.6</v>
      </c>
      <c r="D21" s="788">
        <v>105.1</v>
      </c>
      <c r="E21" s="793">
        <v>75.7</v>
      </c>
      <c r="F21" s="794">
        <v>103.7</v>
      </c>
      <c r="G21" s="787">
        <v>118.3</v>
      </c>
      <c r="H21" s="788">
        <v>104.9</v>
      </c>
      <c r="I21" s="787">
        <v>102.8</v>
      </c>
      <c r="J21" s="788">
        <v>109.1</v>
      </c>
      <c r="K21" s="787">
        <v>99.6</v>
      </c>
      <c r="L21" s="792">
        <v>102.5</v>
      </c>
    </row>
    <row r="22" spans="1:12" ht="16.95" customHeight="1">
      <c r="A22" s="785"/>
      <c r="B22" s="786" t="s">
        <v>79</v>
      </c>
      <c r="C22" s="1251">
        <v>109.7</v>
      </c>
      <c r="D22" s="788">
        <v>96.5</v>
      </c>
      <c r="E22" s="793">
        <v>82.5</v>
      </c>
      <c r="F22" s="794">
        <v>90.4</v>
      </c>
      <c r="G22" s="787">
        <v>111.6</v>
      </c>
      <c r="H22" s="788">
        <v>95.9</v>
      </c>
      <c r="I22" s="787">
        <v>101</v>
      </c>
      <c r="J22" s="788">
        <v>101.8</v>
      </c>
      <c r="K22" s="787">
        <v>96.4</v>
      </c>
      <c r="L22" s="792">
        <v>101</v>
      </c>
    </row>
    <row r="23" spans="1:12" s="574" customFormat="1" ht="16.95" customHeight="1">
      <c r="A23" s="747"/>
      <c r="B23" s="795" t="s">
        <v>80</v>
      </c>
      <c r="C23" s="1252">
        <v>108</v>
      </c>
      <c r="D23" s="751">
        <v>91</v>
      </c>
      <c r="E23" s="613">
        <v>106.2</v>
      </c>
      <c r="F23" s="796">
        <v>91.3</v>
      </c>
      <c r="G23" s="749">
        <v>109.4</v>
      </c>
      <c r="H23" s="751">
        <v>89.7</v>
      </c>
      <c r="I23" s="749">
        <v>99.7</v>
      </c>
      <c r="J23" s="751">
        <v>102.6</v>
      </c>
      <c r="K23" s="749">
        <v>99</v>
      </c>
      <c r="L23" s="797">
        <v>97</v>
      </c>
    </row>
    <row r="24" spans="1:12" s="574" customFormat="1" ht="9" customHeight="1">
      <c r="A24" s="747"/>
      <c r="B24" s="795"/>
      <c r="C24" s="1252"/>
      <c r="D24" s="751"/>
      <c r="E24" s="613"/>
      <c r="F24" s="796"/>
      <c r="G24" s="749"/>
      <c r="H24" s="751"/>
      <c r="I24" s="749"/>
      <c r="J24" s="751"/>
      <c r="K24" s="749"/>
      <c r="L24" s="753"/>
    </row>
    <row r="25" spans="1:12" s="574" customFormat="1" ht="16.95" customHeight="1">
      <c r="A25" s="747">
        <v>2018</v>
      </c>
      <c r="B25" s="795" t="s">
        <v>81</v>
      </c>
      <c r="C25" s="1252">
        <v>112.9</v>
      </c>
      <c r="D25" s="751">
        <v>101.5</v>
      </c>
      <c r="E25" s="613">
        <v>138.80000000000001</v>
      </c>
      <c r="F25" s="796">
        <v>77.900000000000006</v>
      </c>
      <c r="G25" s="749">
        <v>113.8</v>
      </c>
      <c r="H25" s="751">
        <v>101.2</v>
      </c>
      <c r="I25" s="749">
        <v>107.5</v>
      </c>
      <c r="J25" s="751">
        <v>106.1</v>
      </c>
      <c r="K25" s="749">
        <v>102.7</v>
      </c>
      <c r="L25" s="753">
        <v>101.3</v>
      </c>
    </row>
    <row r="26" spans="1:12" s="574" customFormat="1" ht="16.95" customHeight="1">
      <c r="A26" s="747"/>
      <c r="B26" s="795" t="s">
        <v>82</v>
      </c>
      <c r="C26" s="1252">
        <v>110.4</v>
      </c>
      <c r="D26" s="751">
        <v>102.5</v>
      </c>
      <c r="E26" s="613">
        <v>115.5</v>
      </c>
      <c r="F26" s="796">
        <v>90.6</v>
      </c>
      <c r="G26" s="749">
        <v>108</v>
      </c>
      <c r="H26" s="751">
        <v>100.5</v>
      </c>
      <c r="I26" s="749">
        <v>134.30000000000001</v>
      </c>
      <c r="J26" s="751">
        <v>120.4</v>
      </c>
      <c r="K26" s="749">
        <v>101</v>
      </c>
      <c r="L26" s="753">
        <v>101.2</v>
      </c>
    </row>
    <row r="27" spans="1:12" s="574" customFormat="1" ht="16.95" customHeight="1">
      <c r="A27" s="747"/>
      <c r="B27" s="795" t="s">
        <v>71</v>
      </c>
      <c r="C27" s="1252">
        <v>105.9</v>
      </c>
      <c r="D27" s="751">
        <v>109.6</v>
      </c>
      <c r="E27" s="613">
        <v>96</v>
      </c>
      <c r="F27" s="796">
        <v>129.80000000000001</v>
      </c>
      <c r="G27" s="749">
        <v>102.6</v>
      </c>
      <c r="H27" s="751">
        <v>109.8</v>
      </c>
      <c r="I27" s="749">
        <v>142.1</v>
      </c>
      <c r="J27" s="751">
        <v>109.8</v>
      </c>
      <c r="K27" s="749">
        <v>99.3</v>
      </c>
      <c r="L27" s="753">
        <v>102</v>
      </c>
    </row>
    <row r="28" spans="1:12" s="574" customFormat="1" ht="16.95" customHeight="1">
      <c r="A28" s="747"/>
      <c r="B28" s="795" t="s">
        <v>72</v>
      </c>
      <c r="C28" s="1252">
        <v>112.4</v>
      </c>
      <c r="D28" s="751">
        <v>100.7</v>
      </c>
      <c r="E28" s="613">
        <v>124.5</v>
      </c>
      <c r="F28" s="796">
        <v>127</v>
      </c>
      <c r="G28" s="749">
        <v>109.1</v>
      </c>
      <c r="H28" s="751">
        <v>102.1</v>
      </c>
      <c r="I28" s="749">
        <v>142.69999999999999</v>
      </c>
      <c r="J28" s="751">
        <v>90.2</v>
      </c>
      <c r="K28" s="749">
        <v>119</v>
      </c>
      <c r="L28" s="753">
        <v>99.5</v>
      </c>
    </row>
    <row r="29" spans="1:12" s="574" customFormat="1" ht="16.95" customHeight="1">
      <c r="A29" s="747"/>
      <c r="B29" s="795" t="s">
        <v>73</v>
      </c>
      <c r="C29" s="1252">
        <v>109.2</v>
      </c>
      <c r="D29" s="751">
        <v>98.8</v>
      </c>
      <c r="E29" s="613">
        <v>96.4</v>
      </c>
      <c r="F29" s="796">
        <v>95</v>
      </c>
      <c r="G29" s="749">
        <v>107.1</v>
      </c>
      <c r="H29" s="751">
        <v>99.3</v>
      </c>
      <c r="I29" s="749">
        <v>131.69999999999999</v>
      </c>
      <c r="J29" s="751">
        <v>92.6</v>
      </c>
      <c r="K29" s="749">
        <v>112.8</v>
      </c>
      <c r="L29" s="753">
        <v>108.2</v>
      </c>
    </row>
    <row r="30" spans="1:12" s="574" customFormat="1" ht="16.95" customHeight="1">
      <c r="A30" s="747"/>
      <c r="B30" s="795" t="s">
        <v>74</v>
      </c>
      <c r="C30" s="1252">
        <v>107.8</v>
      </c>
      <c r="D30" s="751">
        <v>104.4</v>
      </c>
      <c r="E30" s="613">
        <v>101.1</v>
      </c>
      <c r="F30" s="796">
        <v>107.8</v>
      </c>
      <c r="G30" s="749">
        <v>105.7</v>
      </c>
      <c r="H30" s="751">
        <v>105.2</v>
      </c>
      <c r="I30" s="749">
        <v>132.6</v>
      </c>
      <c r="J30" s="751">
        <v>100.9</v>
      </c>
      <c r="K30" s="749">
        <v>107.6</v>
      </c>
      <c r="L30" s="753">
        <v>94.9</v>
      </c>
    </row>
    <row r="31" spans="1:12" s="574" customFormat="1" ht="16.95" customHeight="1">
      <c r="A31" s="747"/>
      <c r="B31" s="1579" t="s">
        <v>75</v>
      </c>
      <c r="C31" s="1580">
        <v>108.6</v>
      </c>
      <c r="D31" s="1578">
        <v>95.8</v>
      </c>
      <c r="E31" s="1581">
        <v>111.9</v>
      </c>
      <c r="F31" s="1582">
        <v>113.4</v>
      </c>
      <c r="G31" s="1573">
        <v>106.1</v>
      </c>
      <c r="H31" s="1578">
        <v>95.1</v>
      </c>
      <c r="I31" s="1573">
        <v>136</v>
      </c>
      <c r="J31" s="1578">
        <v>100.3</v>
      </c>
      <c r="K31" s="1573">
        <v>107.1</v>
      </c>
      <c r="L31" s="753">
        <v>98</v>
      </c>
    </row>
    <row r="32" spans="1:12" s="574" customFormat="1" ht="16.95" customHeight="1">
      <c r="A32" s="747"/>
      <c r="B32" s="1579" t="s">
        <v>76</v>
      </c>
      <c r="C32" s="1580">
        <v>106.6</v>
      </c>
      <c r="D32" s="1578">
        <v>96.3</v>
      </c>
      <c r="E32" s="1581">
        <v>99.7</v>
      </c>
      <c r="F32" s="1582">
        <v>98.8</v>
      </c>
      <c r="G32" s="1573">
        <v>103.8</v>
      </c>
      <c r="H32" s="1578">
        <v>95.5</v>
      </c>
      <c r="I32" s="1573">
        <v>136.1</v>
      </c>
      <c r="J32" s="1578">
        <v>101</v>
      </c>
      <c r="K32" s="1573">
        <v>109.5</v>
      </c>
      <c r="L32" s="753">
        <v>100.7</v>
      </c>
    </row>
    <row r="33" spans="1:12" s="574" customFormat="1" ht="16.95" customHeight="1">
      <c r="A33" s="747"/>
      <c r="B33" s="1579" t="s">
        <v>77</v>
      </c>
      <c r="C33" s="1580">
        <v>105.7</v>
      </c>
      <c r="D33" s="1578">
        <v>104.6</v>
      </c>
      <c r="E33" s="1581">
        <v>99.7</v>
      </c>
      <c r="F33" s="1582">
        <v>87.2</v>
      </c>
      <c r="G33" s="1573">
        <v>103.1</v>
      </c>
      <c r="H33" s="1578">
        <v>105.6</v>
      </c>
      <c r="I33" s="1573">
        <v>135.1</v>
      </c>
      <c r="J33" s="1578">
        <v>99.3</v>
      </c>
      <c r="K33" s="1573">
        <v>106.9</v>
      </c>
      <c r="L33" s="753">
        <v>101</v>
      </c>
    </row>
    <row r="34" spans="1:12" s="1127" customFormat="1" ht="20.100000000000001" customHeight="1">
      <c r="A34" s="1868" t="s">
        <v>630</v>
      </c>
      <c r="B34" s="1868"/>
      <c r="C34" s="1868"/>
      <c r="D34" s="1868"/>
      <c r="E34" s="1868"/>
      <c r="F34" s="1868"/>
      <c r="G34" s="1868"/>
      <c r="H34" s="1868"/>
      <c r="I34" s="1868"/>
      <c r="J34" s="1868"/>
      <c r="K34" s="1868"/>
      <c r="L34" s="1868"/>
    </row>
    <row r="35" spans="1:12" s="1307" customFormat="1" ht="15" customHeight="1">
      <c r="A35" s="1852" t="s">
        <v>605</v>
      </c>
      <c r="B35" s="1852"/>
      <c r="C35" s="1852"/>
      <c r="D35" s="1852"/>
      <c r="E35" s="1852"/>
      <c r="F35" s="1852"/>
      <c r="G35" s="1852"/>
      <c r="H35" s="1852"/>
      <c r="I35" s="1852"/>
      <c r="J35" s="1852"/>
      <c r="K35" s="1852"/>
      <c r="L35" s="1852"/>
    </row>
  </sheetData>
  <mergeCells count="13">
    <mergeCell ref="A35:L35"/>
    <mergeCell ref="A1:F1"/>
    <mergeCell ref="J1:K1"/>
    <mergeCell ref="A2:F2"/>
    <mergeCell ref="J2:K2"/>
    <mergeCell ref="A3:B14"/>
    <mergeCell ref="C3:L4"/>
    <mergeCell ref="C5:D13"/>
    <mergeCell ref="E5:F13"/>
    <mergeCell ref="G5:H13"/>
    <mergeCell ref="I5:J13"/>
    <mergeCell ref="K5:L13"/>
    <mergeCell ref="A34:L34"/>
  </mergeCells>
  <hyperlinks>
    <hyperlink ref="J1" location="'Spis tablic     List of tables'!A1" display="Powrót do spisu tablic"/>
    <hyperlink ref="J2" location="'Spis tablic     List of tables'!A1" display="Return to list tables"/>
    <hyperlink ref="J1:K1" location="'Spis tablic     List of tables'!A6" display="Powrót do spisu tablic"/>
    <hyperlink ref="J2:K2" location="'Spis tablic     List of tables'!A5" display="Return to list tables"/>
  </hyperlinks>
  <pageMargins left="0.39370078740157483" right="0.39370078740157483" top="0.19685039370078741" bottom="0.15748031496062992" header="0.31496062992125984" footer="0.31496062992125984"/>
  <pageSetup paperSize="9" orientation="landscape"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8"/>
  <sheetViews>
    <sheetView showGridLines="0" zoomScaleNormal="100" workbookViewId="0">
      <selection sqref="A1:D1"/>
    </sheetView>
  </sheetViews>
  <sheetFormatPr defaultColWidth="9" defaultRowHeight="13.8"/>
  <cols>
    <col min="1" max="1" width="8.59765625" style="13" customWidth="1"/>
    <col min="2" max="2" width="14.59765625" style="13" customWidth="1"/>
    <col min="3" max="7" width="12.59765625" style="13" customWidth="1"/>
    <col min="8" max="16384" width="9" style="13"/>
  </cols>
  <sheetData>
    <row r="1" spans="1:8" ht="15.6">
      <c r="A1" s="2144" t="s">
        <v>633</v>
      </c>
      <c r="B1" s="2144"/>
      <c r="C1" s="2144"/>
      <c r="D1" s="2144"/>
      <c r="E1" s="21"/>
      <c r="F1" s="1877" t="s">
        <v>31</v>
      </c>
      <c r="G1" s="1877"/>
    </row>
    <row r="2" spans="1:8" s="1388" customFormat="1" ht="15">
      <c r="A2" s="2245" t="s">
        <v>1308</v>
      </c>
      <c r="B2" s="2245"/>
      <c r="C2" s="2245"/>
      <c r="D2" s="2245"/>
      <c r="E2" s="1484"/>
      <c r="F2" s="1802" t="s">
        <v>283</v>
      </c>
      <c r="G2" s="1802"/>
    </row>
    <row r="3" spans="1:8" ht="15" customHeight="1">
      <c r="A3" s="1903" t="s">
        <v>1309</v>
      </c>
      <c r="B3" s="1903"/>
      <c r="C3" s="1915"/>
      <c r="D3" s="1915"/>
      <c r="E3" s="1915"/>
      <c r="F3" s="1915"/>
      <c r="G3" s="1915"/>
    </row>
    <row r="4" spans="1:8" ht="177" customHeight="1">
      <c r="A4" s="1905"/>
      <c r="B4" s="1906"/>
      <c r="C4" s="424" t="s">
        <v>1310</v>
      </c>
      <c r="D4" s="38" t="s">
        <v>1311</v>
      </c>
      <c r="E4" s="38" t="s">
        <v>1312</v>
      </c>
      <c r="F4" s="38" t="s">
        <v>1313</v>
      </c>
      <c r="G4" s="37" t="s">
        <v>1314</v>
      </c>
    </row>
    <row r="5" spans="1:8">
      <c r="A5" s="1907"/>
      <c r="B5" s="1908"/>
      <c r="C5" s="1898" t="s">
        <v>1315</v>
      </c>
      <c r="D5" s="1898"/>
      <c r="E5" s="1898"/>
      <c r="F5" s="1898"/>
      <c r="G5" s="1898"/>
    </row>
    <row r="6" spans="1:8" ht="13.95" customHeight="1">
      <c r="A6" s="354">
        <v>2016</v>
      </c>
      <c r="B6" s="107" t="s">
        <v>53</v>
      </c>
      <c r="C6" s="156">
        <v>249.5</v>
      </c>
      <c r="D6" s="142">
        <v>509.7</v>
      </c>
      <c r="E6" s="814">
        <v>730.7</v>
      </c>
      <c r="F6" s="168">
        <v>1748.5</v>
      </c>
      <c r="G6" s="588">
        <v>1511</v>
      </c>
    </row>
    <row r="7" spans="1:8" ht="13.95" customHeight="1">
      <c r="A7" s="354">
        <v>2017</v>
      </c>
      <c r="B7" s="107" t="s">
        <v>53</v>
      </c>
      <c r="C7" s="156">
        <v>266.64190000000002</v>
      </c>
      <c r="D7" s="142">
        <v>475.3134</v>
      </c>
      <c r="E7" s="814">
        <v>802.9624</v>
      </c>
      <c r="F7" s="168">
        <v>1906.9531000000002</v>
      </c>
      <c r="G7" s="588">
        <v>1771.7045000000001</v>
      </c>
    </row>
    <row r="8" spans="1:8" ht="13.95" customHeight="1">
      <c r="A8" s="354"/>
      <c r="B8" s="108" t="s">
        <v>43</v>
      </c>
      <c r="C8" s="170">
        <v>105.2</v>
      </c>
      <c r="D8" s="146">
        <v>94</v>
      </c>
      <c r="E8" s="861">
        <v>115.6</v>
      </c>
      <c r="F8" s="152">
        <v>111.4</v>
      </c>
      <c r="G8" s="153">
        <v>113.4</v>
      </c>
    </row>
    <row r="9" spans="1:8" ht="10.95" customHeight="1">
      <c r="A9" s="354"/>
      <c r="B9" s="108"/>
      <c r="C9" s="170"/>
      <c r="D9" s="189"/>
      <c r="E9" s="189"/>
      <c r="F9" s="189"/>
      <c r="G9" s="205"/>
    </row>
    <row r="10" spans="1:8" s="599" customFormat="1" ht="13.95" customHeight="1">
      <c r="A10" s="354">
        <v>2017</v>
      </c>
      <c r="B10" s="107" t="s">
        <v>618</v>
      </c>
      <c r="C10" s="156">
        <v>152.87350000000001</v>
      </c>
      <c r="D10" s="142">
        <v>268.3648</v>
      </c>
      <c r="E10" s="823">
        <v>429.34359999999998</v>
      </c>
      <c r="F10" s="613">
        <v>1093.4868000000001</v>
      </c>
      <c r="G10" s="564">
        <v>1000.9784000000001</v>
      </c>
      <c r="H10" s="598"/>
    </row>
    <row r="11" spans="1:8" s="599" customFormat="1" ht="13.95" customHeight="1">
      <c r="A11" s="354"/>
      <c r="B11" s="107" t="s">
        <v>619</v>
      </c>
      <c r="C11" s="156">
        <v>175.1275</v>
      </c>
      <c r="D11" s="142">
        <v>304.9316</v>
      </c>
      <c r="E11" s="823">
        <v>503.43009999999998</v>
      </c>
      <c r="F11" s="613">
        <v>1244.7885000000001</v>
      </c>
      <c r="G11" s="564">
        <v>1157.5183</v>
      </c>
      <c r="H11" s="598"/>
    </row>
    <row r="12" spans="1:8" s="599" customFormat="1" ht="13.95" customHeight="1">
      <c r="A12" s="354"/>
      <c r="B12" s="107" t="s">
        <v>620</v>
      </c>
      <c r="C12" s="156">
        <v>197.047</v>
      </c>
      <c r="D12" s="142">
        <v>350.72899999999998</v>
      </c>
      <c r="E12" s="823">
        <v>581.83130000000006</v>
      </c>
      <c r="F12" s="613">
        <v>1416.4111</v>
      </c>
      <c r="G12" s="564">
        <v>1316.7466999999999</v>
      </c>
      <c r="H12" s="598"/>
    </row>
    <row r="13" spans="1:8" s="599" customFormat="1" ht="13.95" customHeight="1">
      <c r="A13" s="354"/>
      <c r="B13" s="107" t="s">
        <v>621</v>
      </c>
      <c r="C13" s="156">
        <v>224.27339999999998</v>
      </c>
      <c r="D13" s="142">
        <v>395.70229999999998</v>
      </c>
      <c r="E13" s="823">
        <v>669.69130000000007</v>
      </c>
      <c r="F13" s="613">
        <v>1593.2928999999999</v>
      </c>
      <c r="G13" s="564">
        <v>1476.8526999999999</v>
      </c>
      <c r="H13" s="598"/>
    </row>
    <row r="14" spans="1:8" s="599" customFormat="1" ht="13.95" customHeight="1">
      <c r="A14" s="354"/>
      <c r="B14" s="107" t="s">
        <v>622</v>
      </c>
      <c r="C14" s="156">
        <v>245.84720000000002</v>
      </c>
      <c r="D14" s="142">
        <v>439.37630000000001</v>
      </c>
      <c r="E14" s="823">
        <v>739.93869999999993</v>
      </c>
      <c r="F14" s="613">
        <v>1762.4523999999999</v>
      </c>
      <c r="G14" s="564">
        <v>1637.4935</v>
      </c>
      <c r="H14" s="598"/>
    </row>
    <row r="15" spans="1:8" s="599" customFormat="1" ht="13.95" customHeight="1">
      <c r="A15" s="354"/>
      <c r="B15" s="107" t="s">
        <v>53</v>
      </c>
      <c r="C15" s="156">
        <v>266.64190000000002</v>
      </c>
      <c r="D15" s="142">
        <v>475.3134</v>
      </c>
      <c r="E15" s="823">
        <v>802.9624</v>
      </c>
      <c r="F15" s="613">
        <v>1906.9531000000002</v>
      </c>
      <c r="G15" s="564">
        <v>1771.7045000000001</v>
      </c>
      <c r="H15" s="598"/>
    </row>
    <row r="16" spans="1:8" ht="9" customHeight="1">
      <c r="A16" s="354"/>
      <c r="B16" s="107"/>
      <c r="C16" s="156"/>
      <c r="D16" s="142"/>
      <c r="E16" s="814"/>
      <c r="F16" s="168"/>
      <c r="G16" s="588"/>
      <c r="H16" s="579"/>
    </row>
    <row r="17" spans="1:8">
      <c r="A17" s="354">
        <v>2018</v>
      </c>
      <c r="B17" s="107" t="s">
        <v>614</v>
      </c>
      <c r="C17" s="156">
        <v>36.5062</v>
      </c>
      <c r="D17" s="142">
        <v>76.485199999999992</v>
      </c>
      <c r="E17" s="814">
        <v>124.767</v>
      </c>
      <c r="F17" s="168">
        <v>317.51299999999998</v>
      </c>
      <c r="G17" s="588">
        <v>337.06420000000003</v>
      </c>
      <c r="H17" s="579"/>
    </row>
    <row r="18" spans="1:8">
      <c r="A18" s="354"/>
      <c r="B18" s="107" t="s">
        <v>615</v>
      </c>
      <c r="C18" s="156">
        <v>61.069600000000001</v>
      </c>
      <c r="D18" s="142">
        <v>117.17089999999999</v>
      </c>
      <c r="E18" s="814">
        <v>193.2963</v>
      </c>
      <c r="F18" s="168">
        <v>496.48340000000002</v>
      </c>
      <c r="G18" s="588">
        <v>504.35470000000004</v>
      </c>
      <c r="H18" s="579"/>
    </row>
    <row r="19" spans="1:8">
      <c r="A19" s="354"/>
      <c r="B19" s="107" t="s">
        <v>616</v>
      </c>
      <c r="C19" s="156">
        <v>84.692800000000005</v>
      </c>
      <c r="D19" s="142">
        <v>158.5951</v>
      </c>
      <c r="E19" s="814">
        <v>260.19510000000002</v>
      </c>
      <c r="F19" s="168">
        <v>683.13189999999997</v>
      </c>
      <c r="G19" s="588">
        <v>671.39319999999998</v>
      </c>
      <c r="H19" s="579"/>
    </row>
    <row r="20" spans="1:8">
      <c r="A20" s="354"/>
      <c r="B20" s="107" t="s">
        <v>617</v>
      </c>
      <c r="C20" s="156">
        <v>106.4915</v>
      </c>
      <c r="D20" s="142">
        <v>194.12129999999999</v>
      </c>
      <c r="E20" s="814">
        <v>311.68849999999998</v>
      </c>
      <c r="F20" s="168">
        <v>863.39780000000007</v>
      </c>
      <c r="G20" s="588">
        <v>835.58269999999993</v>
      </c>
      <c r="H20" s="579"/>
    </row>
    <row r="21" spans="1:8">
      <c r="A21" s="354"/>
      <c r="B21" s="107" t="s">
        <v>613</v>
      </c>
      <c r="C21" s="156">
        <v>132.25790000000001</v>
      </c>
      <c r="D21" s="142">
        <v>232.03879999999998</v>
      </c>
      <c r="E21" s="814">
        <v>372.86590000000001</v>
      </c>
      <c r="F21" s="168">
        <v>1051.4719</v>
      </c>
      <c r="G21" s="588">
        <v>1006.5511</v>
      </c>
      <c r="H21" s="579"/>
    </row>
    <row r="22" spans="1:8">
      <c r="A22" s="354"/>
      <c r="B22" s="1652" t="s">
        <v>618</v>
      </c>
      <c r="C22" s="1661">
        <v>156.94450000000001</v>
      </c>
      <c r="D22" s="1659">
        <v>277.81459999999998</v>
      </c>
      <c r="E22" s="814">
        <v>424.01529999999997</v>
      </c>
      <c r="F22" s="1662">
        <v>1243.9311</v>
      </c>
      <c r="G22" s="1663">
        <v>1196.5105000000001</v>
      </c>
      <c r="H22" s="579"/>
    </row>
    <row r="23" spans="1:8">
      <c r="A23" s="354"/>
      <c r="B23" s="1652" t="s">
        <v>619</v>
      </c>
      <c r="C23" s="1661">
        <v>184.28149999999999</v>
      </c>
      <c r="D23" s="1659">
        <v>314.03980000000001</v>
      </c>
      <c r="E23" s="814">
        <v>514.11320000000001</v>
      </c>
      <c r="F23" s="1662">
        <v>1418.2094</v>
      </c>
      <c r="G23" s="1663">
        <v>1359.6967</v>
      </c>
      <c r="H23" s="579"/>
    </row>
    <row r="24" spans="1:8">
      <c r="A24" s="354"/>
      <c r="B24" s="1652" t="s">
        <v>620</v>
      </c>
      <c r="C24" s="1661">
        <v>211.35910000000001</v>
      </c>
      <c r="D24" s="1659">
        <v>355.00319999999999</v>
      </c>
      <c r="E24" s="814">
        <v>596.37669999999991</v>
      </c>
      <c r="F24" s="1662">
        <v>1605.5563999999999</v>
      </c>
      <c r="G24" s="1663">
        <v>1532.7327</v>
      </c>
      <c r="H24" s="579"/>
    </row>
    <row r="25" spans="1:8" s="1222" customFormat="1">
      <c r="A25" s="1218"/>
      <c r="B25" s="108" t="s">
        <v>43</v>
      </c>
      <c r="C25" s="170">
        <v>106.1</v>
      </c>
      <c r="D25" s="146">
        <v>97.7</v>
      </c>
      <c r="E25" s="861">
        <v>100.5</v>
      </c>
      <c r="F25" s="152">
        <v>114.4</v>
      </c>
      <c r="G25" s="153">
        <v>113.5</v>
      </c>
      <c r="H25" s="1221"/>
    </row>
    <row r="26" spans="1:8" ht="9" customHeight="1">
      <c r="A26" s="354"/>
      <c r="B26" s="107"/>
      <c r="C26" s="156"/>
      <c r="D26" s="142"/>
      <c r="E26" s="814"/>
      <c r="F26" s="168"/>
      <c r="G26" s="588"/>
      <c r="H26" s="579"/>
    </row>
    <row r="27" spans="1:8" s="599" customFormat="1" ht="13.95" customHeight="1">
      <c r="A27" s="354">
        <v>2017</v>
      </c>
      <c r="B27" s="107" t="s">
        <v>75</v>
      </c>
      <c r="C27" s="156">
        <v>19.6433</v>
      </c>
      <c r="D27" s="142">
        <v>37.306199999999997</v>
      </c>
      <c r="E27" s="823">
        <v>47.217599999999997</v>
      </c>
      <c r="F27" s="613">
        <v>164.01609999999999</v>
      </c>
      <c r="G27" s="564">
        <v>147.83779999999999</v>
      </c>
      <c r="H27" s="598"/>
    </row>
    <row r="28" spans="1:8" s="599" customFormat="1" ht="13.95" customHeight="1">
      <c r="A28" s="354"/>
      <c r="B28" s="107" t="s">
        <v>76</v>
      </c>
      <c r="C28" s="156">
        <v>22.243099999999998</v>
      </c>
      <c r="D28" s="142">
        <v>36.480800000000002</v>
      </c>
      <c r="E28" s="823">
        <v>72.6678</v>
      </c>
      <c r="F28" s="613">
        <v>160.6549</v>
      </c>
      <c r="G28" s="564">
        <v>155.1986</v>
      </c>
      <c r="H28" s="598"/>
    </row>
    <row r="29" spans="1:8" s="599" customFormat="1" ht="13.95" customHeight="1">
      <c r="A29" s="354"/>
      <c r="B29" s="107" t="s">
        <v>77</v>
      </c>
      <c r="C29" s="156">
        <v>21.908799999999999</v>
      </c>
      <c r="D29" s="142">
        <v>45.481099999999998</v>
      </c>
      <c r="E29" s="823">
        <v>77.231800000000007</v>
      </c>
      <c r="F29" s="613">
        <v>168.93710000000002</v>
      </c>
      <c r="G29" s="564">
        <v>152.3545</v>
      </c>
      <c r="H29" s="598"/>
    </row>
    <row r="30" spans="1:8" s="599" customFormat="1" ht="13.95" customHeight="1">
      <c r="A30" s="354"/>
      <c r="B30" s="107" t="s">
        <v>78</v>
      </c>
      <c r="C30" s="156">
        <v>27.225000000000001</v>
      </c>
      <c r="D30" s="142">
        <v>44.7258</v>
      </c>
      <c r="E30" s="823">
        <v>84.069600000000008</v>
      </c>
      <c r="F30" s="613">
        <v>173.23820000000001</v>
      </c>
      <c r="G30" s="564">
        <v>166.37100000000001</v>
      </c>
      <c r="H30" s="598"/>
    </row>
    <row r="31" spans="1:8" s="599" customFormat="1" ht="13.95" customHeight="1">
      <c r="A31" s="354"/>
      <c r="B31" s="107" t="s">
        <v>79</v>
      </c>
      <c r="C31" s="156">
        <v>21.814</v>
      </c>
      <c r="D31" s="142">
        <v>45.1768</v>
      </c>
      <c r="E31" s="823">
        <v>70.9863</v>
      </c>
      <c r="F31" s="613">
        <v>166.74039999999999</v>
      </c>
      <c r="G31" s="564">
        <v>167.16489999999999</v>
      </c>
      <c r="H31" s="598"/>
    </row>
    <row r="32" spans="1:8" s="599" customFormat="1" ht="13.95" customHeight="1">
      <c r="A32" s="354"/>
      <c r="B32" s="107" t="s">
        <v>80</v>
      </c>
      <c r="C32" s="156">
        <v>18.6204</v>
      </c>
      <c r="D32" s="142">
        <v>35.309400000000004</v>
      </c>
      <c r="E32" s="823">
        <v>60.037099999999995</v>
      </c>
      <c r="F32" s="613">
        <v>135.6249</v>
      </c>
      <c r="G32" s="564">
        <v>137.06270000000001</v>
      </c>
      <c r="H32" s="598"/>
    </row>
    <row r="33" spans="1:8" s="599" customFormat="1" ht="10.5" customHeight="1">
      <c r="A33" s="354"/>
      <c r="B33" s="107"/>
      <c r="C33" s="156"/>
      <c r="D33" s="142"/>
      <c r="E33" s="823"/>
      <c r="F33" s="613"/>
      <c r="G33" s="564"/>
      <c r="H33" s="598"/>
    </row>
    <row r="34" spans="1:8" s="599" customFormat="1" ht="13.95" customHeight="1">
      <c r="A34" s="354">
        <v>2018</v>
      </c>
      <c r="B34" s="107" t="s">
        <v>81</v>
      </c>
      <c r="C34" s="156">
        <v>19.749700000000001</v>
      </c>
      <c r="D34" s="142">
        <v>37.393599999999999</v>
      </c>
      <c r="E34" s="823">
        <v>60.229300000000002</v>
      </c>
      <c r="F34" s="613">
        <v>150.4898</v>
      </c>
      <c r="G34" s="564">
        <v>179.87620000000001</v>
      </c>
      <c r="H34" s="598"/>
    </row>
    <row r="35" spans="1:8" s="599" customFormat="1" ht="13.95" customHeight="1">
      <c r="A35" s="354"/>
      <c r="B35" s="107" t="s">
        <v>82</v>
      </c>
      <c r="C35" s="156">
        <v>19.642400000000002</v>
      </c>
      <c r="D35" s="142">
        <v>39.759</v>
      </c>
      <c r="E35" s="823">
        <v>62.309699999999999</v>
      </c>
      <c r="F35" s="613">
        <v>159.63249999999999</v>
      </c>
      <c r="G35" s="564">
        <v>158.20179999999999</v>
      </c>
      <c r="H35" s="598"/>
    </row>
    <row r="36" spans="1:8" s="599" customFormat="1" ht="13.95" customHeight="1">
      <c r="A36" s="354"/>
      <c r="B36" s="107" t="s">
        <v>71</v>
      </c>
      <c r="C36" s="156">
        <v>24.622900000000001</v>
      </c>
      <c r="D36" s="142">
        <v>40.860399999999998</v>
      </c>
      <c r="E36" s="823">
        <v>68.188999999999993</v>
      </c>
      <c r="F36" s="613">
        <v>178.9195</v>
      </c>
      <c r="G36" s="564">
        <v>168.70740000000001</v>
      </c>
      <c r="H36" s="598"/>
    </row>
    <row r="37" spans="1:8" s="599" customFormat="1" ht="13.95" customHeight="1">
      <c r="A37" s="354"/>
      <c r="B37" s="107" t="s">
        <v>72</v>
      </c>
      <c r="C37" s="156">
        <v>23.4756</v>
      </c>
      <c r="D37" s="142">
        <v>40.453900000000004</v>
      </c>
      <c r="E37" s="823">
        <v>66.393500000000003</v>
      </c>
      <c r="F37" s="613">
        <v>185.4109</v>
      </c>
      <c r="G37" s="564">
        <v>167.14510000000001</v>
      </c>
      <c r="H37" s="598"/>
    </row>
    <row r="38" spans="1:8" s="599" customFormat="1" ht="13.95" customHeight="1">
      <c r="A38" s="354"/>
      <c r="B38" s="107" t="s">
        <v>73</v>
      </c>
      <c r="C38" s="156">
        <v>22.035599999999999</v>
      </c>
      <c r="D38" s="142">
        <v>36.246499999999997</v>
      </c>
      <c r="E38" s="823">
        <v>52.17</v>
      </c>
      <c r="F38" s="613">
        <v>180.94420000000002</v>
      </c>
      <c r="G38" s="564">
        <v>164.64670000000001</v>
      </c>
      <c r="H38" s="598"/>
    </row>
    <row r="39" spans="1:8" s="599" customFormat="1" ht="13.95" customHeight="1">
      <c r="A39" s="354"/>
      <c r="B39" s="107" t="s">
        <v>74</v>
      </c>
      <c r="C39" s="156">
        <v>25.789000000000001</v>
      </c>
      <c r="D39" s="142">
        <v>35.364800000000002</v>
      </c>
      <c r="E39" s="823">
        <v>60.283900000000003</v>
      </c>
      <c r="F39" s="613">
        <v>188.3844</v>
      </c>
      <c r="G39" s="564">
        <v>172.09399999999999</v>
      </c>
      <c r="H39" s="598"/>
    </row>
    <row r="40" spans="1:8" s="599" customFormat="1" ht="13.95" customHeight="1">
      <c r="A40" s="354"/>
      <c r="B40" s="1652" t="s">
        <v>75</v>
      </c>
      <c r="C40" s="1661">
        <v>24.133099999999999</v>
      </c>
      <c r="D40" s="1659">
        <v>40.787300000000002</v>
      </c>
      <c r="E40" s="823">
        <v>47.632400000000004</v>
      </c>
      <c r="F40" s="1664">
        <v>197.6968</v>
      </c>
      <c r="G40" s="1665">
        <v>189.9821</v>
      </c>
      <c r="H40" s="598"/>
    </row>
    <row r="41" spans="1:8" s="599" customFormat="1" ht="13.95" customHeight="1">
      <c r="A41" s="354"/>
      <c r="B41" s="1652" t="s">
        <v>76</v>
      </c>
      <c r="C41" s="1661">
        <v>28.782299999999999</v>
      </c>
      <c r="D41" s="1659">
        <v>36.723199999999999</v>
      </c>
      <c r="E41" s="823">
        <v>81.503399999999999</v>
      </c>
      <c r="F41" s="1664">
        <v>178.3569</v>
      </c>
      <c r="G41" s="1665">
        <v>166.0855</v>
      </c>
      <c r="H41" s="598"/>
    </row>
    <row r="42" spans="1:8" s="599" customFormat="1" ht="13.95" customHeight="1">
      <c r="A42" s="354"/>
      <c r="B42" s="1652" t="s">
        <v>77</v>
      </c>
      <c r="C42" s="1661">
        <v>25.790200000000002</v>
      </c>
      <c r="D42" s="1659">
        <v>39.610500000000002</v>
      </c>
      <c r="E42" s="823">
        <v>78.911600000000007</v>
      </c>
      <c r="F42" s="1664">
        <v>183.29750000000001</v>
      </c>
      <c r="G42" s="1665">
        <v>174.75979999999998</v>
      </c>
      <c r="H42" s="598"/>
    </row>
    <row r="43" spans="1:8" ht="13.95" customHeight="1">
      <c r="A43" s="354"/>
      <c r="B43" s="108" t="s">
        <v>43</v>
      </c>
      <c r="C43" s="170">
        <v>115.5</v>
      </c>
      <c r="D43" s="170">
        <v>89.5</v>
      </c>
      <c r="E43" s="170">
        <v>95.8</v>
      </c>
      <c r="F43" s="170">
        <v>105.2</v>
      </c>
      <c r="G43" s="171">
        <v>115.4</v>
      </c>
      <c r="H43" s="579"/>
    </row>
    <row r="44" spans="1:8" s="1116" customFormat="1" ht="13.95" customHeight="1">
      <c r="A44" s="1112"/>
      <c r="B44" s="281" t="s">
        <v>44</v>
      </c>
      <c r="C44" s="282">
        <v>89</v>
      </c>
      <c r="D44" s="282">
        <v>109.7</v>
      </c>
      <c r="E44" s="282">
        <v>98.6</v>
      </c>
      <c r="F44" s="282">
        <v>103</v>
      </c>
      <c r="G44" s="283">
        <v>104.6</v>
      </c>
      <c r="H44" s="1115"/>
    </row>
    <row r="45" spans="1:8">
      <c r="A45" s="2230" t="s">
        <v>770</v>
      </c>
      <c r="B45" s="2230"/>
      <c r="C45" s="2230"/>
      <c r="D45" s="2230"/>
      <c r="E45" s="2230"/>
      <c r="F45" s="2230"/>
      <c r="G45" s="2230"/>
    </row>
    <row r="46" spans="1:8">
      <c r="A46" s="2231" t="s">
        <v>606</v>
      </c>
      <c r="B46" s="2231"/>
      <c r="C46" s="2231"/>
      <c r="D46" s="2231"/>
      <c r="E46" s="2231"/>
      <c r="F46" s="2231"/>
      <c r="G46" s="2231"/>
    </row>
    <row r="47" spans="1:8" s="1388" customFormat="1">
      <c r="A47" s="2229" t="s">
        <v>771</v>
      </c>
      <c r="B47" s="2229"/>
      <c r="C47" s="2229"/>
      <c r="D47" s="2229"/>
      <c r="E47" s="2229"/>
      <c r="F47" s="2229"/>
      <c r="G47" s="2229"/>
    </row>
    <row r="48" spans="1:8" s="1388" customFormat="1">
      <c r="A48" s="2229" t="s">
        <v>628</v>
      </c>
      <c r="B48" s="2229"/>
      <c r="C48" s="2229"/>
      <c r="D48" s="2229"/>
      <c r="E48" s="2229"/>
      <c r="F48" s="2229"/>
      <c r="G48" s="2229"/>
    </row>
  </sheetData>
  <mergeCells count="11">
    <mergeCell ref="A48:G48"/>
    <mergeCell ref="C5:G5"/>
    <mergeCell ref="F1:G1"/>
    <mergeCell ref="F2:G2"/>
    <mergeCell ref="A46:G46"/>
    <mergeCell ref="A3:B5"/>
    <mergeCell ref="C3:G3"/>
    <mergeCell ref="A1:D1"/>
    <mergeCell ref="A2:D2"/>
    <mergeCell ref="A45:G45"/>
    <mergeCell ref="A47:G47"/>
  </mergeCells>
  <phoneticPr fontId="0" type="noConversion"/>
  <hyperlinks>
    <hyperlink ref="F1:G1" location="'Spis tablic     List of tables'!A51" display="Powrót do spisu tablic"/>
    <hyperlink ref="F2:G2" location="'Spis tablic     List of tables'!A54" display="Return to list of tables"/>
  </hyperlinks>
  <pageMargins left="0.39370078740157483" right="0.39370078740157483" top="0.19685039370078741" bottom="0.19685039370078741" header="0.31496062992125984" footer="0.31496062992125984"/>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9"/>
  <sheetViews>
    <sheetView showGridLines="0" zoomScaleNormal="100" workbookViewId="0">
      <pane xSplit="2" ySplit="5" topLeftCell="C6" activePane="bottomRight" state="frozen"/>
      <selection pane="topRight" activeCell="C1" sqref="C1"/>
      <selection pane="bottomLeft" activeCell="A6" sqref="A6"/>
      <selection pane="bottomRight" sqref="A1:E1"/>
    </sheetView>
  </sheetViews>
  <sheetFormatPr defaultRowHeight="13.8"/>
  <cols>
    <col min="1" max="1" width="8.59765625" customWidth="1"/>
    <col min="2" max="2" width="14.59765625" customWidth="1"/>
    <col min="3" max="7" width="12.59765625" customWidth="1"/>
  </cols>
  <sheetData>
    <row r="1" spans="1:8" ht="15.6">
      <c r="A1" s="2144" t="s">
        <v>633</v>
      </c>
      <c r="B1" s="2144"/>
      <c r="C1" s="2144"/>
      <c r="D1" s="2144"/>
      <c r="E1" s="2144"/>
      <c r="F1" s="1877" t="s">
        <v>31</v>
      </c>
      <c r="G1" s="2246"/>
    </row>
    <row r="2" spans="1:8" s="1306" customFormat="1" ht="15">
      <c r="A2" s="2245" t="s">
        <v>1308</v>
      </c>
      <c r="B2" s="2245"/>
      <c r="C2" s="2245"/>
      <c r="D2" s="2245"/>
      <c r="E2" s="2245"/>
      <c r="F2" s="2247" t="s">
        <v>283</v>
      </c>
      <c r="G2" s="2248"/>
    </row>
    <row r="3" spans="1:8" ht="15" customHeight="1">
      <c r="A3" s="1903" t="s">
        <v>1316</v>
      </c>
      <c r="B3" s="1903"/>
      <c r="C3" s="1915"/>
      <c r="D3" s="1915"/>
      <c r="E3" s="1915"/>
      <c r="F3" s="1915"/>
      <c r="G3" s="1915"/>
    </row>
    <row r="4" spans="1:8" ht="177" customHeight="1">
      <c r="A4" s="1905"/>
      <c r="B4" s="1906"/>
      <c r="C4" s="424" t="s">
        <v>1317</v>
      </c>
      <c r="D4" s="38" t="s">
        <v>1318</v>
      </c>
      <c r="E4" s="38" t="s">
        <v>1319</v>
      </c>
      <c r="F4" s="38" t="s">
        <v>1320</v>
      </c>
      <c r="G4" s="37" t="s">
        <v>1321</v>
      </c>
    </row>
    <row r="5" spans="1:8">
      <c r="A5" s="1907"/>
      <c r="B5" s="1908"/>
      <c r="C5" s="1898" t="s">
        <v>1322</v>
      </c>
      <c r="D5" s="1898"/>
      <c r="E5" s="1898"/>
      <c r="F5" s="1898"/>
      <c r="G5" s="1898"/>
    </row>
    <row r="6" spans="1:8" s="484" customFormat="1" ht="13.95" customHeight="1">
      <c r="A6" s="354">
        <v>2016</v>
      </c>
      <c r="B6" s="107" t="s">
        <v>53</v>
      </c>
      <c r="C6" s="142">
        <v>4230.3999999999996</v>
      </c>
      <c r="D6" s="142">
        <v>3117.6</v>
      </c>
      <c r="E6" s="142">
        <v>4142.6000000000004</v>
      </c>
      <c r="F6" s="142">
        <v>7910.3</v>
      </c>
      <c r="G6" s="143">
        <v>1631.5</v>
      </c>
    </row>
    <row r="7" spans="1:8" s="635" customFormat="1" ht="13.95" customHeight="1">
      <c r="A7" s="354">
        <v>2017</v>
      </c>
      <c r="B7" s="107" t="s">
        <v>53</v>
      </c>
      <c r="C7" s="142">
        <v>4691.7070999999996</v>
      </c>
      <c r="D7" s="142">
        <v>3522.2417999999998</v>
      </c>
      <c r="E7" s="142">
        <v>4594.9094000000005</v>
      </c>
      <c r="F7" s="142">
        <v>9590.3179999999993</v>
      </c>
      <c r="G7" s="143">
        <v>1899.4423000000002</v>
      </c>
    </row>
    <row r="8" spans="1:8" ht="13.95" customHeight="1">
      <c r="A8" s="354"/>
      <c r="B8" s="108" t="s">
        <v>43</v>
      </c>
      <c r="C8" s="146">
        <v>108.4</v>
      </c>
      <c r="D8" s="146">
        <v>113.4</v>
      </c>
      <c r="E8" s="146">
        <v>99.6</v>
      </c>
      <c r="F8" s="170">
        <v>121.7</v>
      </c>
      <c r="G8" s="171">
        <v>120.6</v>
      </c>
    </row>
    <row r="9" spans="1:8" ht="4.95" customHeight="1">
      <c r="A9" s="354"/>
      <c r="B9" s="108"/>
      <c r="C9" s="146"/>
      <c r="D9" s="146"/>
      <c r="E9" s="146"/>
      <c r="F9" s="170"/>
      <c r="G9" s="171"/>
    </row>
    <row r="10" spans="1:8" s="574" customFormat="1" ht="13.95" customHeight="1">
      <c r="A10" s="354">
        <v>2017</v>
      </c>
      <c r="B10" s="107" t="s">
        <v>618</v>
      </c>
      <c r="C10" s="142">
        <v>2698.9197999999997</v>
      </c>
      <c r="D10" s="142">
        <v>2022.3096</v>
      </c>
      <c r="E10" s="142">
        <v>2671.1039999999998</v>
      </c>
      <c r="F10" s="142">
        <v>5496.2637000000004</v>
      </c>
      <c r="G10" s="143">
        <v>1053.5124000000001</v>
      </c>
      <c r="H10" s="600"/>
    </row>
    <row r="11" spans="1:8" s="574" customFormat="1" ht="13.95" customHeight="1">
      <c r="A11" s="354"/>
      <c r="B11" s="107" t="s">
        <v>619</v>
      </c>
      <c r="C11" s="142">
        <v>3085.9336000000003</v>
      </c>
      <c r="D11" s="142">
        <v>2327.0447999999997</v>
      </c>
      <c r="E11" s="142">
        <v>3044.4257000000002</v>
      </c>
      <c r="F11" s="142">
        <v>6490.7611999999999</v>
      </c>
      <c r="G11" s="143">
        <v>1209.8086000000001</v>
      </c>
      <c r="H11" s="600"/>
    </row>
    <row r="12" spans="1:8" s="574" customFormat="1" ht="13.95" customHeight="1">
      <c r="A12" s="354"/>
      <c r="B12" s="107" t="s">
        <v>620</v>
      </c>
      <c r="C12" s="142">
        <v>3525.6381000000001</v>
      </c>
      <c r="D12" s="142">
        <v>2639.2007999999996</v>
      </c>
      <c r="E12" s="142">
        <v>3455.6167</v>
      </c>
      <c r="F12" s="142">
        <v>7249.8879999999999</v>
      </c>
      <c r="G12" s="143">
        <v>1403.8916999999999</v>
      </c>
      <c r="H12" s="600"/>
    </row>
    <row r="13" spans="1:8" s="574" customFormat="1" ht="13.95" customHeight="1">
      <c r="A13" s="354"/>
      <c r="B13" s="107" t="s">
        <v>621</v>
      </c>
      <c r="C13" s="142">
        <v>3944.1815000000001</v>
      </c>
      <c r="D13" s="142">
        <v>2965.8519999999999</v>
      </c>
      <c r="E13" s="142">
        <v>3873.9122000000002</v>
      </c>
      <c r="F13" s="142">
        <v>8118.0373</v>
      </c>
      <c r="G13" s="143">
        <v>1595.7898</v>
      </c>
      <c r="H13" s="600"/>
    </row>
    <row r="14" spans="1:8" s="574" customFormat="1" ht="13.95" customHeight="1">
      <c r="A14" s="354"/>
      <c r="B14" s="107" t="s">
        <v>622</v>
      </c>
      <c r="C14" s="142">
        <v>4366.66</v>
      </c>
      <c r="D14" s="142">
        <v>3267.7471</v>
      </c>
      <c r="E14" s="142">
        <v>4267.9790999999996</v>
      </c>
      <c r="F14" s="142">
        <v>8916.7684000000008</v>
      </c>
      <c r="G14" s="143">
        <v>1758.7592999999999</v>
      </c>
      <c r="H14" s="600"/>
    </row>
    <row r="15" spans="1:8" s="574" customFormat="1" ht="13.95" customHeight="1">
      <c r="A15" s="354"/>
      <c r="B15" s="107" t="s">
        <v>53</v>
      </c>
      <c r="C15" s="142">
        <v>4691.7070999999996</v>
      </c>
      <c r="D15" s="142">
        <v>3522.2417999999998</v>
      </c>
      <c r="E15" s="142">
        <v>4594.9094000000005</v>
      </c>
      <c r="F15" s="142">
        <v>9590.3179999999993</v>
      </c>
      <c r="G15" s="143">
        <v>1899.4423000000002</v>
      </c>
      <c r="H15" s="600"/>
    </row>
    <row r="16" spans="1:8" s="635" customFormat="1" ht="9" customHeight="1">
      <c r="A16" s="354"/>
      <c r="B16" s="108"/>
      <c r="C16" s="146"/>
      <c r="D16" s="146"/>
      <c r="E16" s="146"/>
      <c r="F16" s="146"/>
      <c r="G16" s="147"/>
      <c r="H16" s="20"/>
    </row>
    <row r="17" spans="1:8" s="29" customFormat="1" ht="13.95" customHeight="1">
      <c r="A17" s="354">
        <v>2018</v>
      </c>
      <c r="B17" s="107" t="s">
        <v>614</v>
      </c>
      <c r="C17" s="142">
        <v>817.56669999999997</v>
      </c>
      <c r="D17" s="142">
        <v>575.4366</v>
      </c>
      <c r="E17" s="142">
        <v>759.8676999999999</v>
      </c>
      <c r="F17" s="142">
        <v>1363.741</v>
      </c>
      <c r="G17" s="143">
        <v>290.80200000000002</v>
      </c>
      <c r="H17" s="602"/>
    </row>
    <row r="18" spans="1:8" s="29" customFormat="1" ht="13.95" customHeight="1">
      <c r="A18" s="354"/>
      <c r="B18" s="107" t="s">
        <v>615</v>
      </c>
      <c r="C18" s="142">
        <v>1290.8881999999999</v>
      </c>
      <c r="D18" s="142">
        <v>887.20540000000005</v>
      </c>
      <c r="E18" s="142">
        <v>1186.8222000000001</v>
      </c>
      <c r="F18" s="142">
        <v>2133.1781000000001</v>
      </c>
      <c r="G18" s="143">
        <v>466.173</v>
      </c>
      <c r="H18" s="602"/>
    </row>
    <row r="19" spans="1:8" s="29" customFormat="1" ht="13.95" customHeight="1">
      <c r="A19" s="354"/>
      <c r="B19" s="107" t="s">
        <v>616</v>
      </c>
      <c r="C19" s="142">
        <v>1749.1929</v>
      </c>
      <c r="D19" s="142">
        <v>1233.0625</v>
      </c>
      <c r="E19" s="142">
        <v>1567.2275</v>
      </c>
      <c r="F19" s="142">
        <v>3135.4582999999998</v>
      </c>
      <c r="G19" s="143">
        <v>644.98940000000005</v>
      </c>
      <c r="H19" s="602"/>
    </row>
    <row r="20" spans="1:8" s="29" customFormat="1" ht="13.95" customHeight="1">
      <c r="A20" s="354"/>
      <c r="B20" s="107" t="s">
        <v>617</v>
      </c>
      <c r="C20" s="142">
        <v>2219.5931</v>
      </c>
      <c r="D20" s="142">
        <v>1587.1784</v>
      </c>
      <c r="E20" s="142">
        <v>1969.6592000000001</v>
      </c>
      <c r="F20" s="142">
        <v>4027.5765999999999</v>
      </c>
      <c r="G20" s="143">
        <v>802.73340000000007</v>
      </c>
      <c r="H20" s="602"/>
    </row>
    <row r="21" spans="1:8" s="29" customFormat="1" ht="13.95" customHeight="1">
      <c r="A21" s="354"/>
      <c r="B21" s="107" t="s">
        <v>613</v>
      </c>
      <c r="C21" s="142">
        <v>2698.1695</v>
      </c>
      <c r="D21" s="142">
        <v>1952.671</v>
      </c>
      <c r="E21" s="142">
        <v>2402.5810000000001</v>
      </c>
      <c r="F21" s="142">
        <v>5026.6954999999998</v>
      </c>
      <c r="G21" s="143">
        <v>984.20190000000002</v>
      </c>
      <c r="H21" s="602"/>
    </row>
    <row r="22" spans="1:8" s="29" customFormat="1" ht="13.95" customHeight="1">
      <c r="A22" s="354"/>
      <c r="B22" s="107" t="s">
        <v>618</v>
      </c>
      <c r="C22" s="1659">
        <v>3192.3377</v>
      </c>
      <c r="D22" s="1659">
        <v>2347.4257000000002</v>
      </c>
      <c r="E22" s="1659">
        <v>2824.8096</v>
      </c>
      <c r="F22" s="1659">
        <v>6005.0037000000002</v>
      </c>
      <c r="G22" s="1660">
        <v>1168.6396999999999</v>
      </c>
      <c r="H22" s="602"/>
    </row>
    <row r="23" spans="1:8" s="29" customFormat="1" ht="13.95" customHeight="1">
      <c r="A23" s="354"/>
      <c r="B23" s="107" t="s">
        <v>619</v>
      </c>
      <c r="C23" s="1659">
        <v>3616.0018999999998</v>
      </c>
      <c r="D23" s="1659">
        <v>2691.2562000000003</v>
      </c>
      <c r="E23" s="1659">
        <v>3222.9349999999999</v>
      </c>
      <c r="F23" s="1659">
        <v>6923.0420999999997</v>
      </c>
      <c r="G23" s="1660">
        <v>1366.5511999999999</v>
      </c>
      <c r="H23" s="602"/>
    </row>
    <row r="24" spans="1:8" s="29" customFormat="1" ht="13.95" customHeight="1">
      <c r="A24" s="354"/>
      <c r="B24" s="107" t="s">
        <v>620</v>
      </c>
      <c r="C24" s="1659">
        <v>4120.7218999999996</v>
      </c>
      <c r="D24" s="1659">
        <v>3059.4148</v>
      </c>
      <c r="E24" s="1659">
        <v>3628.4445000000001</v>
      </c>
      <c r="F24" s="1659">
        <v>7772.6540999999997</v>
      </c>
      <c r="G24" s="1660">
        <v>1553.665</v>
      </c>
      <c r="H24" s="602"/>
    </row>
    <row r="25" spans="1:8" s="1474" customFormat="1" ht="16.5" customHeight="1">
      <c r="A25" s="1218"/>
      <c r="B25" s="108" t="s">
        <v>43</v>
      </c>
      <c r="C25" s="146">
        <v>107.8</v>
      </c>
      <c r="D25" s="146">
        <v>109.8</v>
      </c>
      <c r="E25" s="146">
        <v>98</v>
      </c>
      <c r="F25" s="170">
        <v>105.1</v>
      </c>
      <c r="G25" s="171">
        <v>117.9</v>
      </c>
      <c r="H25" s="1491"/>
    </row>
    <row r="26" spans="1:8" s="484" customFormat="1" ht="9.75" customHeight="1">
      <c r="A26" s="354"/>
      <c r="B26" s="107"/>
      <c r="C26" s="142"/>
      <c r="D26" s="142"/>
      <c r="E26" s="142"/>
      <c r="F26" s="156"/>
      <c r="G26" s="157"/>
    </row>
    <row r="27" spans="1:8" s="574" customFormat="1" ht="13.95" customHeight="1">
      <c r="A27" s="354">
        <v>2017</v>
      </c>
      <c r="B27" s="107" t="s">
        <v>75</v>
      </c>
      <c r="C27" s="142">
        <v>400.20190000000002</v>
      </c>
      <c r="D27" s="142">
        <v>338.07069999999999</v>
      </c>
      <c r="E27" s="142">
        <v>388.90350000000001</v>
      </c>
      <c r="F27" s="156">
        <v>796.24659999999994</v>
      </c>
      <c r="G27" s="157">
        <v>164.74020000000002</v>
      </c>
    </row>
    <row r="28" spans="1:8" s="574" customFormat="1" ht="13.95" customHeight="1">
      <c r="A28" s="354"/>
      <c r="B28" s="107" t="s">
        <v>76</v>
      </c>
      <c r="C28" s="142">
        <v>385.0795</v>
      </c>
      <c r="D28" s="142">
        <v>302.94850000000002</v>
      </c>
      <c r="E28" s="142">
        <v>367.88870000000003</v>
      </c>
      <c r="F28" s="142">
        <v>1004.3312</v>
      </c>
      <c r="G28" s="157">
        <v>156.71940000000001</v>
      </c>
    </row>
    <row r="29" spans="1:8" s="574" customFormat="1" ht="13.95" customHeight="1">
      <c r="A29" s="354"/>
      <c r="B29" s="107" t="s">
        <v>77</v>
      </c>
      <c r="C29" s="142">
        <v>446.7937</v>
      </c>
      <c r="D29" s="142">
        <v>314.67540000000002</v>
      </c>
      <c r="E29" s="142">
        <v>402.3168</v>
      </c>
      <c r="F29" s="156">
        <v>770.54019999999991</v>
      </c>
      <c r="G29" s="157">
        <v>194.88979999999998</v>
      </c>
    </row>
    <row r="30" spans="1:8" s="574" customFormat="1" ht="13.95" customHeight="1">
      <c r="A30" s="354"/>
      <c r="B30" s="107" t="s">
        <v>78</v>
      </c>
      <c r="C30" s="142">
        <v>461.03040000000004</v>
      </c>
      <c r="D30" s="142">
        <v>322.97309999999999</v>
      </c>
      <c r="E30" s="142">
        <v>410.77909999999997</v>
      </c>
      <c r="F30" s="156">
        <v>805.78620000000001</v>
      </c>
      <c r="G30" s="157">
        <v>190.1431</v>
      </c>
    </row>
    <row r="31" spans="1:8" s="574" customFormat="1" ht="13.95" customHeight="1">
      <c r="A31" s="354"/>
      <c r="B31" s="107" t="s">
        <v>79</v>
      </c>
      <c r="C31" s="142">
        <v>428.46040000000005</v>
      </c>
      <c r="D31" s="142">
        <v>298.67869999999999</v>
      </c>
      <c r="E31" s="142">
        <v>384.87090000000001</v>
      </c>
      <c r="F31" s="156">
        <v>798.47019999999998</v>
      </c>
      <c r="G31" s="157">
        <v>164.34470000000002</v>
      </c>
    </row>
    <row r="32" spans="1:8" s="574" customFormat="1" ht="13.95" customHeight="1">
      <c r="A32" s="354"/>
      <c r="B32" s="107" t="s">
        <v>80</v>
      </c>
      <c r="C32" s="142">
        <v>325.06599999999997</v>
      </c>
      <c r="D32" s="142">
        <v>248.07570000000001</v>
      </c>
      <c r="E32" s="142">
        <v>325.2398</v>
      </c>
      <c r="F32" s="156">
        <v>659.83219999999994</v>
      </c>
      <c r="G32" s="157">
        <v>138.6884</v>
      </c>
    </row>
    <row r="33" spans="1:8" s="574" customFormat="1" ht="10.5" customHeight="1">
      <c r="A33" s="354"/>
      <c r="B33" s="107"/>
      <c r="C33" s="142"/>
      <c r="D33" s="142"/>
      <c r="E33" s="142"/>
      <c r="F33" s="156"/>
      <c r="G33" s="157"/>
    </row>
    <row r="34" spans="1:8" s="574" customFormat="1" ht="13.95" customHeight="1">
      <c r="A34" s="354">
        <v>2018</v>
      </c>
      <c r="B34" s="107" t="s">
        <v>81</v>
      </c>
      <c r="C34" s="142">
        <v>398.83240000000001</v>
      </c>
      <c r="D34" s="142">
        <v>273.79520000000002</v>
      </c>
      <c r="E34" s="142">
        <v>357.93759999999997</v>
      </c>
      <c r="F34" s="156">
        <v>692.94929999999999</v>
      </c>
      <c r="G34" s="157">
        <v>151.15729999999999</v>
      </c>
    </row>
    <row r="35" spans="1:8" s="574" customFormat="1" ht="13.95" customHeight="1">
      <c r="A35" s="354"/>
      <c r="B35" s="107" t="s">
        <v>82</v>
      </c>
      <c r="C35" s="142">
        <v>407.08340000000004</v>
      </c>
      <c r="D35" s="142">
        <v>300.24609999999996</v>
      </c>
      <c r="E35" s="142">
        <v>401.87359999999995</v>
      </c>
      <c r="F35" s="156">
        <v>670.46930000000009</v>
      </c>
      <c r="G35" s="157">
        <v>141.99639999999999</v>
      </c>
    </row>
    <row r="36" spans="1:8" s="574" customFormat="1" ht="13.95" customHeight="1">
      <c r="A36" s="354"/>
      <c r="B36" s="107" t="s">
        <v>71</v>
      </c>
      <c r="C36" s="142">
        <v>472.15570000000002</v>
      </c>
      <c r="D36" s="142">
        <v>313.33109999999999</v>
      </c>
      <c r="E36" s="142">
        <v>426.90699999999998</v>
      </c>
      <c r="F36" s="156">
        <v>766.39840000000004</v>
      </c>
      <c r="G36" s="157">
        <v>171.95579999999998</v>
      </c>
    </row>
    <row r="37" spans="1:8" s="574" customFormat="1" ht="13.95" customHeight="1">
      <c r="A37" s="354"/>
      <c r="B37" s="107" t="s">
        <v>72</v>
      </c>
      <c r="C37" s="142">
        <v>458.25940000000003</v>
      </c>
      <c r="D37" s="142">
        <v>346.36770000000001</v>
      </c>
      <c r="E37" s="142">
        <v>375.86940000000004</v>
      </c>
      <c r="F37" s="156">
        <v>983.2414</v>
      </c>
      <c r="G37" s="157">
        <v>174.93679999999998</v>
      </c>
    </row>
    <row r="38" spans="1:8" s="574" customFormat="1" ht="13.95" customHeight="1">
      <c r="A38" s="354"/>
      <c r="B38" s="107" t="s">
        <v>73</v>
      </c>
      <c r="C38" s="142">
        <v>468.50959999999998</v>
      </c>
      <c r="D38" s="142">
        <v>353.97359999999998</v>
      </c>
      <c r="E38" s="142">
        <v>394.81270000000001</v>
      </c>
      <c r="F38" s="156">
        <v>890.89959999999996</v>
      </c>
      <c r="G38" s="157">
        <v>159.30689999999998</v>
      </c>
    </row>
    <row r="39" spans="1:8" s="574" customFormat="1" ht="13.95" customHeight="1">
      <c r="A39" s="354"/>
      <c r="B39" s="107" t="s">
        <v>74</v>
      </c>
      <c r="C39" s="142">
        <v>487.12240000000003</v>
      </c>
      <c r="D39" s="142">
        <v>384.11740000000003</v>
      </c>
      <c r="E39" s="142">
        <v>427.36040000000003</v>
      </c>
      <c r="F39" s="156">
        <v>997.48480000000006</v>
      </c>
      <c r="G39" s="157">
        <v>181.73849999999999</v>
      </c>
    </row>
    <row r="40" spans="1:8" s="574" customFormat="1" ht="13.95" customHeight="1">
      <c r="A40" s="354"/>
      <c r="B40" s="1652" t="s">
        <v>75</v>
      </c>
      <c r="C40" s="1659">
        <v>493.56</v>
      </c>
      <c r="D40" s="1659">
        <v>392.36709999999999</v>
      </c>
      <c r="E40" s="1659">
        <v>408.36220000000003</v>
      </c>
      <c r="F40" s="1661">
        <v>963.62669999999991</v>
      </c>
      <c r="G40" s="1666">
        <v>183.63060000000002</v>
      </c>
    </row>
    <row r="41" spans="1:8" s="574" customFormat="1" ht="13.95" customHeight="1">
      <c r="A41" s="354"/>
      <c r="B41" s="1652" t="s">
        <v>76</v>
      </c>
      <c r="C41" s="1659">
        <v>432.59</v>
      </c>
      <c r="D41" s="1659">
        <v>352.53149999999999</v>
      </c>
      <c r="E41" s="1659">
        <v>389.12509999999997</v>
      </c>
      <c r="F41" s="1661">
        <v>909.36090000000002</v>
      </c>
      <c r="G41" s="1666">
        <v>196.0137</v>
      </c>
    </row>
    <row r="42" spans="1:8" s="574" customFormat="1" ht="13.95" customHeight="1">
      <c r="A42" s="354"/>
      <c r="B42" s="1652" t="s">
        <v>77</v>
      </c>
      <c r="C42" s="1659">
        <v>500.5772</v>
      </c>
      <c r="D42" s="1659">
        <v>362.52840000000003</v>
      </c>
      <c r="E42" s="1659">
        <v>406.00470000000001</v>
      </c>
      <c r="F42" s="1661">
        <v>840.02539999999999</v>
      </c>
      <c r="G42" s="1666">
        <v>189.0146</v>
      </c>
    </row>
    <row r="43" spans="1:8" ht="13.95" customHeight="1">
      <c r="A43" s="354"/>
      <c r="B43" s="108" t="s">
        <v>43</v>
      </c>
      <c r="C43" s="146">
        <v>108.7</v>
      </c>
      <c r="D43" s="146">
        <v>106.6</v>
      </c>
      <c r="E43" s="146">
        <v>96.6</v>
      </c>
      <c r="F43" s="146">
        <v>103.6</v>
      </c>
      <c r="G43" s="147">
        <v>96.7</v>
      </c>
      <c r="H43" s="20"/>
    </row>
    <row r="44" spans="1:8" s="1094" customFormat="1" ht="13.95" customHeight="1">
      <c r="A44" s="1112"/>
      <c r="B44" s="281" t="s">
        <v>44</v>
      </c>
      <c r="C44" s="242">
        <v>116.3</v>
      </c>
      <c r="D44" s="242">
        <v>100.1</v>
      </c>
      <c r="E44" s="242">
        <v>105.4</v>
      </c>
      <c r="F44" s="242">
        <v>92.2</v>
      </c>
      <c r="G44" s="278">
        <v>93.1</v>
      </c>
      <c r="H44" s="1117"/>
    </row>
    <row r="45" spans="1:8" ht="12.9" customHeight="1">
      <c r="A45" s="2230" t="s">
        <v>770</v>
      </c>
      <c r="B45" s="2230"/>
      <c r="C45" s="2230"/>
      <c r="D45" s="2230"/>
      <c r="E45" s="2230"/>
      <c r="F45" s="2230"/>
      <c r="G45" s="2230"/>
    </row>
    <row r="46" spans="1:8" ht="12.9" customHeight="1">
      <c r="A46" s="2231" t="s">
        <v>606</v>
      </c>
      <c r="B46" s="2231"/>
      <c r="C46" s="2231"/>
      <c r="D46" s="2231"/>
      <c r="E46" s="2231"/>
      <c r="F46" s="2231"/>
      <c r="G46" s="2231"/>
    </row>
    <row r="47" spans="1:8" s="1306" customFormat="1" ht="12.9" customHeight="1">
      <c r="A47" s="2229" t="s">
        <v>771</v>
      </c>
      <c r="B47" s="2229"/>
      <c r="C47" s="2229"/>
      <c r="D47" s="2229"/>
      <c r="E47" s="2229"/>
      <c r="F47" s="2229"/>
      <c r="G47" s="2229"/>
    </row>
    <row r="48" spans="1:8" s="1306" customFormat="1" ht="12.9" customHeight="1">
      <c r="A48" s="2229" t="s">
        <v>629</v>
      </c>
      <c r="B48" s="2229"/>
      <c r="C48" s="2229"/>
      <c r="D48" s="2229"/>
      <c r="E48" s="2229"/>
      <c r="F48" s="2229"/>
      <c r="G48" s="2229"/>
    </row>
    <row r="49" s="1306" customFormat="1"/>
  </sheetData>
  <mergeCells count="11">
    <mergeCell ref="F1:G1"/>
    <mergeCell ref="F2:G2"/>
    <mergeCell ref="A46:G46"/>
    <mergeCell ref="A1:E1"/>
    <mergeCell ref="A2:E2"/>
    <mergeCell ref="A48:G48"/>
    <mergeCell ref="C5:G5"/>
    <mergeCell ref="A3:B5"/>
    <mergeCell ref="A45:G45"/>
    <mergeCell ref="C3:G3"/>
    <mergeCell ref="A47:G47"/>
  </mergeCells>
  <phoneticPr fontId="0" type="noConversion"/>
  <hyperlinks>
    <hyperlink ref="F1" location="'Spis tablic     List of tables'!A52" display="Powrót do spisu tablic"/>
    <hyperlink ref="F2" location="'Spis tablic     List of tables'!A52" display="Return to list tables"/>
    <hyperlink ref="F1:G1" location="'Spis tablic     List of tables'!A52" display="Powrót do spisu tablic"/>
    <hyperlink ref="F2:G2" location="'Spis tablic     List of tables'!A55" display="Return to list of tables"/>
  </hyperlinks>
  <pageMargins left="0.39370078740157483" right="0.39370078740157483" top="0.19685039370078741" bottom="0.19685039370078741" header="0.31496062992125984" footer="0.31496062992125984"/>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9"/>
  <sheetViews>
    <sheetView showGridLines="0" zoomScaleNormal="100" workbookViewId="0">
      <pane xSplit="2" ySplit="5" topLeftCell="C6" activePane="bottomRight" state="frozen"/>
      <selection pane="topRight" activeCell="C1" sqref="C1"/>
      <selection pane="bottomLeft" activeCell="A6" sqref="A6"/>
      <selection pane="bottomRight" sqref="A1:E1"/>
    </sheetView>
  </sheetViews>
  <sheetFormatPr defaultRowHeight="13.8"/>
  <cols>
    <col min="1" max="1" width="8.59765625" customWidth="1"/>
    <col min="2" max="2" width="14.59765625" customWidth="1"/>
    <col min="3" max="5" width="12.69921875" customWidth="1"/>
    <col min="6" max="6" width="12.69921875" style="484" customWidth="1"/>
    <col min="7" max="7" width="12.69921875" customWidth="1"/>
  </cols>
  <sheetData>
    <row r="1" spans="1:7" ht="15.6">
      <c r="A1" s="2144" t="s">
        <v>634</v>
      </c>
      <c r="B1" s="2144"/>
      <c r="C1" s="2144"/>
      <c r="D1" s="2144"/>
      <c r="E1" s="2144"/>
      <c r="F1" s="549" t="s">
        <v>31</v>
      </c>
      <c r="G1" s="547"/>
    </row>
    <row r="2" spans="1:7" s="1306" customFormat="1" ht="15">
      <c r="A2" s="2245" t="s">
        <v>1308</v>
      </c>
      <c r="B2" s="2245"/>
      <c r="C2" s="2245"/>
      <c r="D2" s="2245"/>
      <c r="E2" s="2245"/>
      <c r="F2" s="1560" t="s">
        <v>283</v>
      </c>
      <c r="G2" s="1309"/>
    </row>
    <row r="3" spans="1:7" ht="15" customHeight="1">
      <c r="A3" s="1903" t="s">
        <v>1323</v>
      </c>
      <c r="B3" s="1903"/>
      <c r="C3" s="181"/>
      <c r="D3" s="181"/>
      <c r="E3" s="181"/>
      <c r="F3" s="1816" t="s">
        <v>1327</v>
      </c>
      <c r="G3" s="1804" t="s">
        <v>1328</v>
      </c>
    </row>
    <row r="4" spans="1:7" ht="177" customHeight="1">
      <c r="A4" s="1905"/>
      <c r="B4" s="1906"/>
      <c r="C4" s="38" t="s">
        <v>1324</v>
      </c>
      <c r="D4" s="38" t="s">
        <v>1325</v>
      </c>
      <c r="E4" s="37" t="s">
        <v>1326</v>
      </c>
      <c r="F4" s="1974"/>
      <c r="G4" s="2236"/>
    </row>
    <row r="5" spans="1:7">
      <c r="A5" s="1907"/>
      <c r="B5" s="1908"/>
      <c r="C5" s="1897" t="s">
        <v>1329</v>
      </c>
      <c r="D5" s="1898"/>
      <c r="E5" s="1898"/>
      <c r="F5" s="1898"/>
      <c r="G5" s="1898"/>
    </row>
    <row r="6" spans="1:7" s="484" customFormat="1" ht="13.95" customHeight="1">
      <c r="A6" s="354">
        <v>2016</v>
      </c>
      <c r="B6" s="107" t="s">
        <v>53</v>
      </c>
      <c r="C6" s="142">
        <v>4704.3999999999996</v>
      </c>
      <c r="D6" s="142">
        <v>1770.7</v>
      </c>
      <c r="E6" s="142">
        <v>880</v>
      </c>
      <c r="F6" s="143">
        <v>7503.2</v>
      </c>
      <c r="G6" s="143">
        <v>2862.1</v>
      </c>
    </row>
    <row r="7" spans="1:7" s="635" customFormat="1" ht="13.95" customHeight="1">
      <c r="A7" s="354">
        <v>2017</v>
      </c>
      <c r="B7" s="107" t="s">
        <v>53</v>
      </c>
      <c r="C7" s="142">
        <v>5215.2128000000002</v>
      </c>
      <c r="D7" s="142">
        <v>2028.4211</v>
      </c>
      <c r="E7" s="142">
        <v>925.702</v>
      </c>
      <c r="F7" s="143">
        <v>8023.808</v>
      </c>
      <c r="G7" s="143">
        <v>3109.8058999999998</v>
      </c>
    </row>
    <row r="8" spans="1:7" ht="13.95" customHeight="1">
      <c r="A8" s="354"/>
      <c r="B8" s="108" t="s">
        <v>43</v>
      </c>
      <c r="C8" s="146">
        <v>110.7</v>
      </c>
      <c r="D8" s="146">
        <v>112</v>
      </c>
      <c r="E8" s="146">
        <v>108.6</v>
      </c>
      <c r="F8" s="147">
        <v>102.1</v>
      </c>
      <c r="G8" s="147">
        <v>100.8</v>
      </c>
    </row>
    <row r="9" spans="1:7" ht="4.95" customHeight="1">
      <c r="A9" s="354"/>
      <c r="B9" s="108"/>
      <c r="C9" s="142"/>
      <c r="D9" s="142"/>
      <c r="E9" s="142"/>
      <c r="F9" s="143"/>
      <c r="G9" s="143"/>
    </row>
    <row r="10" spans="1:7" s="574" customFormat="1" ht="13.95" customHeight="1">
      <c r="A10" s="354">
        <v>2017</v>
      </c>
      <c r="B10" s="107" t="s">
        <v>618</v>
      </c>
      <c r="C10" s="142">
        <v>2935.9681</v>
      </c>
      <c r="D10" s="142">
        <v>1059.6723</v>
      </c>
      <c r="E10" s="142">
        <v>506.2885</v>
      </c>
      <c r="F10" s="143">
        <v>4669.2748000000001</v>
      </c>
      <c r="G10" s="143">
        <v>1760.0411999999999</v>
      </c>
    </row>
    <row r="11" spans="1:7" s="574" customFormat="1" ht="13.95" customHeight="1">
      <c r="A11" s="354"/>
      <c r="B11" s="107" t="s">
        <v>619</v>
      </c>
      <c r="C11" s="142">
        <v>3420.5994000000001</v>
      </c>
      <c r="D11" s="142">
        <v>1232.0918000000001</v>
      </c>
      <c r="E11" s="142">
        <v>581.84580000000005</v>
      </c>
      <c r="F11" s="143">
        <v>5300.0165999999999</v>
      </c>
      <c r="G11" s="143">
        <v>2011.4267</v>
      </c>
    </row>
    <row r="12" spans="1:7" s="574" customFormat="1" ht="13.95" customHeight="1">
      <c r="A12" s="354"/>
      <c r="B12" s="107" t="s">
        <v>620</v>
      </c>
      <c r="C12" s="142">
        <v>3881.1754999999998</v>
      </c>
      <c r="D12" s="142">
        <v>1415.1561000000002</v>
      </c>
      <c r="E12" s="142">
        <v>668.88440000000003</v>
      </c>
      <c r="F12" s="143">
        <v>5931.1734999999999</v>
      </c>
      <c r="G12" s="143">
        <v>2279.7237</v>
      </c>
    </row>
    <row r="13" spans="1:7" s="574" customFormat="1" ht="13.95" customHeight="1">
      <c r="A13" s="354"/>
      <c r="B13" s="107" t="s">
        <v>621</v>
      </c>
      <c r="C13" s="142">
        <v>4347.9984999999997</v>
      </c>
      <c r="D13" s="142">
        <v>1647.0762</v>
      </c>
      <c r="E13" s="142">
        <v>758.67049999999995</v>
      </c>
      <c r="F13" s="143">
        <v>6619.2452000000003</v>
      </c>
      <c r="G13" s="143">
        <v>2559.0847999999996</v>
      </c>
    </row>
    <row r="14" spans="1:7" s="574" customFormat="1" ht="13.95" customHeight="1">
      <c r="A14" s="354"/>
      <c r="B14" s="107" t="s">
        <v>622</v>
      </c>
      <c r="C14" s="142">
        <v>4827.2874000000002</v>
      </c>
      <c r="D14" s="142">
        <v>1842.6398000000002</v>
      </c>
      <c r="E14" s="142">
        <v>849.2944</v>
      </c>
      <c r="F14" s="143">
        <v>7309.8532999999998</v>
      </c>
      <c r="G14" s="143">
        <v>2836.8321000000001</v>
      </c>
    </row>
    <row r="15" spans="1:7" s="574" customFormat="1" ht="13.95" customHeight="1">
      <c r="A15" s="354"/>
      <c r="B15" s="107" t="s">
        <v>53</v>
      </c>
      <c r="C15" s="142">
        <v>5215.2128000000002</v>
      </c>
      <c r="D15" s="142">
        <v>2028.4211</v>
      </c>
      <c r="E15" s="142">
        <v>925.702</v>
      </c>
      <c r="F15" s="143">
        <v>8023.808</v>
      </c>
      <c r="G15" s="143">
        <v>3109.8058999999998</v>
      </c>
    </row>
    <row r="16" spans="1:7" s="635" customFormat="1" ht="9" customHeight="1">
      <c r="A16" s="354"/>
      <c r="B16" s="108"/>
      <c r="C16" s="146"/>
      <c r="D16" s="146"/>
      <c r="E16" s="146"/>
      <c r="F16" s="147"/>
      <c r="G16" s="147"/>
    </row>
    <row r="17" spans="1:8" s="484" customFormat="1">
      <c r="A17" s="354">
        <v>2018</v>
      </c>
      <c r="B17" s="107" t="s">
        <v>219</v>
      </c>
      <c r="C17" s="142">
        <v>841.2876</v>
      </c>
      <c r="D17" s="142">
        <v>335.09949999999998</v>
      </c>
      <c r="E17" s="142">
        <v>151.49460000000002</v>
      </c>
      <c r="F17" s="143">
        <v>1927.6931000000002</v>
      </c>
      <c r="G17" s="143">
        <v>546.73930000000007</v>
      </c>
    </row>
    <row r="18" spans="1:8" s="635" customFormat="1">
      <c r="A18" s="354"/>
      <c r="B18" s="107" t="s">
        <v>157</v>
      </c>
      <c r="C18" s="142">
        <v>1276.7537</v>
      </c>
      <c r="D18" s="142">
        <v>552.17669999999998</v>
      </c>
      <c r="E18" s="142">
        <v>227.55029999999999</v>
      </c>
      <c r="F18" s="143">
        <v>2911.2192999999997</v>
      </c>
      <c r="G18" s="143">
        <v>821.58719999999994</v>
      </c>
    </row>
    <row r="19" spans="1:8" s="635" customFormat="1">
      <c r="A19" s="354"/>
      <c r="B19" s="107" t="s">
        <v>616</v>
      </c>
      <c r="C19" s="142">
        <v>1677.4123999999999</v>
      </c>
      <c r="D19" s="142">
        <v>739.25609999999995</v>
      </c>
      <c r="E19" s="142">
        <v>316.78190000000001</v>
      </c>
      <c r="F19" s="143">
        <v>3822.8960999999999</v>
      </c>
      <c r="G19" s="143">
        <v>1122.1124</v>
      </c>
    </row>
    <row r="20" spans="1:8" s="635" customFormat="1">
      <c r="A20" s="354"/>
      <c r="B20" s="107" t="s">
        <v>617</v>
      </c>
      <c r="C20" s="142">
        <v>2164.0102000000002</v>
      </c>
      <c r="D20" s="142">
        <v>920.27280000000007</v>
      </c>
      <c r="E20" s="142">
        <v>393.90249999999997</v>
      </c>
      <c r="F20" s="143">
        <v>4668.0879000000004</v>
      </c>
      <c r="G20" s="143">
        <v>1416.0679</v>
      </c>
    </row>
    <row r="21" spans="1:8" s="635" customFormat="1">
      <c r="A21" s="354"/>
      <c r="B21" s="107" t="s">
        <v>613</v>
      </c>
      <c r="C21" s="142">
        <v>2688.2125000000001</v>
      </c>
      <c r="D21" s="142">
        <v>1110.3731</v>
      </c>
      <c r="E21" s="142">
        <v>500.14949999999999</v>
      </c>
      <c r="F21" s="143">
        <v>5515.5289000000002</v>
      </c>
      <c r="G21" s="143">
        <v>1714.4929</v>
      </c>
    </row>
    <row r="22" spans="1:8" s="635" customFormat="1">
      <c r="A22" s="354"/>
      <c r="B22" s="1652" t="s">
        <v>618</v>
      </c>
      <c r="C22" s="1659">
        <v>3110.2197000000001</v>
      </c>
      <c r="D22" s="1659">
        <v>1323.7041999999999</v>
      </c>
      <c r="E22" s="1659">
        <v>572.70069999999998</v>
      </c>
      <c r="F22" s="1660">
        <v>6372.6840999999995</v>
      </c>
      <c r="G22" s="1660">
        <v>2012.1804</v>
      </c>
    </row>
    <row r="23" spans="1:8" s="635" customFormat="1">
      <c r="A23" s="354"/>
      <c r="B23" s="1652" t="s">
        <v>619</v>
      </c>
      <c r="C23" s="1659">
        <v>3619.8361</v>
      </c>
      <c r="D23" s="1659">
        <v>1502.1259</v>
      </c>
      <c r="E23" s="1659">
        <v>655.2921</v>
      </c>
      <c r="F23" s="1660">
        <v>7231.8366999999998</v>
      </c>
      <c r="G23" s="1660">
        <v>2300.0617000000002</v>
      </c>
    </row>
    <row r="24" spans="1:8" s="635" customFormat="1">
      <c r="A24" s="354"/>
      <c r="B24" s="1652" t="s">
        <v>620</v>
      </c>
      <c r="C24" s="1659">
        <v>4142.4075000000003</v>
      </c>
      <c r="D24" s="1659">
        <v>1702.2683</v>
      </c>
      <c r="E24" s="1659">
        <v>745.32960000000003</v>
      </c>
      <c r="F24" s="1660">
        <v>8085.6057000000001</v>
      </c>
      <c r="G24" s="1660">
        <v>2589.7665999999999</v>
      </c>
    </row>
    <row r="25" spans="1:8" s="639" customFormat="1" ht="14.25" customHeight="1">
      <c r="A25" s="1218"/>
      <c r="B25" s="108" t="s">
        <v>43</v>
      </c>
      <c r="C25" s="146">
        <v>103</v>
      </c>
      <c r="D25" s="146">
        <v>121.7</v>
      </c>
      <c r="E25" s="146">
        <v>113.2</v>
      </c>
      <c r="F25" s="147">
        <v>137.1</v>
      </c>
      <c r="G25" s="147">
        <v>109.2</v>
      </c>
    </row>
    <row r="26" spans="1:8" s="635" customFormat="1" ht="9.75" customHeight="1">
      <c r="A26" s="354"/>
      <c r="B26" s="107"/>
      <c r="C26" s="142"/>
      <c r="D26" s="142"/>
      <c r="E26" s="142"/>
      <c r="F26" s="143"/>
      <c r="G26" s="143"/>
    </row>
    <row r="27" spans="1:8" s="574" customFormat="1" ht="13.95" customHeight="1">
      <c r="A27" s="354">
        <v>2017</v>
      </c>
      <c r="B27" s="107" t="s">
        <v>75</v>
      </c>
      <c r="C27" s="142">
        <v>471.75630000000001</v>
      </c>
      <c r="D27" s="142">
        <v>142.2593</v>
      </c>
      <c r="E27" s="142">
        <v>73.537700000000001</v>
      </c>
      <c r="F27" s="143">
        <v>626.23149999999998</v>
      </c>
      <c r="G27" s="143">
        <v>254.88979999999998</v>
      </c>
      <c r="H27" s="600"/>
    </row>
    <row r="28" spans="1:8" s="574" customFormat="1" ht="13.95" customHeight="1">
      <c r="A28" s="354"/>
      <c r="B28" s="107" t="s">
        <v>76</v>
      </c>
      <c r="C28" s="142">
        <v>479.47559999999999</v>
      </c>
      <c r="D28" s="142">
        <v>167.15</v>
      </c>
      <c r="E28" s="142">
        <v>74.272899999999993</v>
      </c>
      <c r="F28" s="143">
        <v>634.73249999999996</v>
      </c>
      <c r="G28" s="143">
        <v>252.23239999999998</v>
      </c>
      <c r="H28" s="600"/>
    </row>
    <row r="29" spans="1:8" s="574" customFormat="1" ht="13.95" customHeight="1">
      <c r="A29" s="354"/>
      <c r="B29" s="107" t="s">
        <v>77</v>
      </c>
      <c r="C29" s="142">
        <v>459.53659999999996</v>
      </c>
      <c r="D29" s="142">
        <v>180.04150000000001</v>
      </c>
      <c r="E29" s="142">
        <v>86.131299999999996</v>
      </c>
      <c r="F29" s="143">
        <v>630.5684</v>
      </c>
      <c r="G29" s="143">
        <v>263.7955</v>
      </c>
      <c r="H29" s="600"/>
    </row>
    <row r="30" spans="1:8" s="574" customFormat="1" ht="13.95" customHeight="1">
      <c r="A30" s="354"/>
      <c r="B30" s="107" t="s">
        <v>78</v>
      </c>
      <c r="C30" s="142">
        <v>472.09449999999998</v>
      </c>
      <c r="D30" s="142">
        <v>176.12479999999999</v>
      </c>
      <c r="E30" s="142">
        <v>89.670500000000004</v>
      </c>
      <c r="F30" s="143">
        <v>686.43299999999999</v>
      </c>
      <c r="G30" s="143">
        <v>269.09290000000004</v>
      </c>
      <c r="H30" s="600"/>
    </row>
    <row r="31" spans="1:8" s="574" customFormat="1" ht="13.95" customHeight="1">
      <c r="A31" s="354"/>
      <c r="B31" s="107" t="s">
        <v>79</v>
      </c>
      <c r="C31" s="142">
        <v>479.44420000000002</v>
      </c>
      <c r="D31" s="142">
        <v>188.11879999999999</v>
      </c>
      <c r="E31" s="142">
        <v>91.543700000000001</v>
      </c>
      <c r="F31" s="143">
        <v>697.76869999999997</v>
      </c>
      <c r="G31" s="143">
        <v>268.76509999999996</v>
      </c>
      <c r="H31" s="600"/>
    </row>
    <row r="32" spans="1:8" s="574" customFormat="1" ht="13.95" customHeight="1">
      <c r="A32" s="354"/>
      <c r="B32" s="107" t="s">
        <v>80</v>
      </c>
      <c r="C32" s="142">
        <v>384.25040000000001</v>
      </c>
      <c r="D32" s="142">
        <v>179.25149999999999</v>
      </c>
      <c r="E32" s="142">
        <v>78.517800000000008</v>
      </c>
      <c r="F32" s="143">
        <v>719.38440000000003</v>
      </c>
      <c r="G32" s="143">
        <v>263.12090000000001</v>
      </c>
      <c r="H32" s="600"/>
    </row>
    <row r="33" spans="1:8" s="574" customFormat="1" ht="9.75" customHeight="1">
      <c r="A33" s="354"/>
      <c r="B33" s="107"/>
      <c r="C33" s="142"/>
      <c r="D33" s="142"/>
      <c r="E33" s="142"/>
      <c r="F33" s="143"/>
      <c r="G33" s="143"/>
      <c r="H33" s="600"/>
    </row>
    <row r="34" spans="1:8" s="574" customFormat="1" ht="13.95" customHeight="1">
      <c r="A34" s="354">
        <v>2018</v>
      </c>
      <c r="B34" s="107" t="s">
        <v>81</v>
      </c>
      <c r="C34" s="142">
        <v>417.03629999999998</v>
      </c>
      <c r="D34" s="142">
        <v>160.5626</v>
      </c>
      <c r="E34" s="142">
        <v>74.882800000000003</v>
      </c>
      <c r="F34" s="143">
        <v>745.02800000000002</v>
      </c>
      <c r="G34" s="143">
        <v>267.45499999999998</v>
      </c>
      <c r="H34" s="600"/>
    </row>
    <row r="35" spans="1:8" s="574" customFormat="1" ht="13.95" customHeight="1">
      <c r="A35" s="354"/>
      <c r="B35" s="107" t="s">
        <v>82</v>
      </c>
      <c r="C35" s="142">
        <v>422.2124</v>
      </c>
      <c r="D35" s="142">
        <v>173.88560000000001</v>
      </c>
      <c r="E35" s="142">
        <v>73.772000000000006</v>
      </c>
      <c r="F35" s="143">
        <v>917.09749999999997</v>
      </c>
      <c r="G35" s="143">
        <v>272.28449999999998</v>
      </c>
      <c r="H35" s="600"/>
    </row>
    <row r="36" spans="1:8" s="574" customFormat="1" ht="13.95" customHeight="1">
      <c r="A36" s="354"/>
      <c r="B36" s="107" t="s">
        <v>71</v>
      </c>
      <c r="C36" s="142">
        <v>433.13670000000002</v>
      </c>
      <c r="D36" s="142">
        <v>204.24370000000002</v>
      </c>
      <c r="E36" s="142">
        <v>75.205300000000008</v>
      </c>
      <c r="F36" s="143">
        <v>983.48490000000004</v>
      </c>
      <c r="G36" s="143">
        <v>277.49700000000001</v>
      </c>
      <c r="H36" s="600"/>
    </row>
    <row r="37" spans="1:8" s="574" customFormat="1" ht="13.95" customHeight="1">
      <c r="A37" s="354"/>
      <c r="B37" s="107" t="s">
        <v>72</v>
      </c>
      <c r="C37" s="142">
        <v>432.34859999999998</v>
      </c>
      <c r="D37" s="142">
        <v>172.68110000000001</v>
      </c>
      <c r="E37" s="142">
        <v>87.81689999999999</v>
      </c>
      <c r="F37" s="143">
        <v>904.62290000000007</v>
      </c>
      <c r="G37" s="143">
        <v>276.041</v>
      </c>
      <c r="H37" s="600"/>
    </row>
    <row r="38" spans="1:8" s="574" customFormat="1" ht="13.95" customHeight="1">
      <c r="A38" s="354"/>
      <c r="B38" s="107" t="s">
        <v>73</v>
      </c>
      <c r="C38" s="142">
        <v>488.08019999999999</v>
      </c>
      <c r="D38" s="142">
        <v>180.74620000000002</v>
      </c>
      <c r="E38" s="142">
        <v>77.135300000000001</v>
      </c>
      <c r="F38" s="143">
        <v>843.23480000000006</v>
      </c>
      <c r="G38" s="143">
        <v>300.0625</v>
      </c>
      <c r="H38" s="600"/>
    </row>
    <row r="39" spans="1:8" s="574" customFormat="1" ht="13.95" customHeight="1">
      <c r="A39" s="354"/>
      <c r="B39" s="107" t="s">
        <v>74</v>
      </c>
      <c r="C39" s="142">
        <v>534.04150000000004</v>
      </c>
      <c r="D39" s="142">
        <v>190.3887</v>
      </c>
      <c r="E39" s="142">
        <v>87.269000000000005</v>
      </c>
      <c r="F39" s="143">
        <v>846.29539999999997</v>
      </c>
      <c r="G39" s="143">
        <v>287.01769999999999</v>
      </c>
      <c r="H39" s="600"/>
    </row>
    <row r="40" spans="1:8" s="574" customFormat="1" ht="13.95" customHeight="1">
      <c r="A40" s="354"/>
      <c r="B40" s="1652" t="s">
        <v>75</v>
      </c>
      <c r="C40" s="1659">
        <v>423.709</v>
      </c>
      <c r="D40" s="1659">
        <v>190.1696</v>
      </c>
      <c r="E40" s="1659">
        <v>71.978700000000003</v>
      </c>
      <c r="F40" s="1660">
        <v>853.98759999999993</v>
      </c>
      <c r="G40" s="1660">
        <v>281.00020000000001</v>
      </c>
      <c r="H40" s="600"/>
    </row>
    <row r="41" spans="1:8" s="574" customFormat="1" ht="13.95" customHeight="1">
      <c r="A41" s="354"/>
      <c r="B41" s="1652" t="s">
        <v>76</v>
      </c>
      <c r="C41" s="1659">
        <v>506.69799999999998</v>
      </c>
      <c r="D41" s="1659">
        <v>179.05870000000002</v>
      </c>
      <c r="E41" s="1659">
        <v>78.846999999999994</v>
      </c>
      <c r="F41" s="1660">
        <v>858.90599999999995</v>
      </c>
      <c r="G41" s="1660">
        <v>287.75630000000001</v>
      </c>
      <c r="H41" s="600"/>
    </row>
    <row r="42" spans="1:8" s="574" customFormat="1" ht="13.95" customHeight="1">
      <c r="A42" s="354"/>
      <c r="B42" s="1652" t="s">
        <v>77</v>
      </c>
      <c r="C42" s="1659">
        <v>521.5317</v>
      </c>
      <c r="D42" s="1659">
        <v>199.9787</v>
      </c>
      <c r="E42" s="1659">
        <v>86.722200000000001</v>
      </c>
      <c r="F42" s="1660">
        <v>853.47969999999998</v>
      </c>
      <c r="G42" s="1660">
        <v>293.74950000000001</v>
      </c>
      <c r="H42" s="600"/>
    </row>
    <row r="43" spans="1:8" ht="13.95" customHeight="1">
      <c r="A43" s="354"/>
      <c r="B43" s="108" t="s">
        <v>43</v>
      </c>
      <c r="C43" s="146">
        <v>112</v>
      </c>
      <c r="D43" s="146">
        <v>113.6</v>
      </c>
      <c r="E43" s="146">
        <v>101.9</v>
      </c>
      <c r="F43" s="146">
        <v>135.1</v>
      </c>
      <c r="G43" s="147">
        <v>106.9</v>
      </c>
      <c r="H43" s="20"/>
    </row>
    <row r="44" spans="1:8" s="1094" customFormat="1" ht="13.95" customHeight="1">
      <c r="A44" s="1112"/>
      <c r="B44" s="281" t="s">
        <v>44</v>
      </c>
      <c r="C44" s="242">
        <v>104.1</v>
      </c>
      <c r="D44" s="242">
        <v>112.9</v>
      </c>
      <c r="E44" s="242">
        <v>109.9</v>
      </c>
      <c r="F44" s="242">
        <v>99.3</v>
      </c>
      <c r="G44" s="278">
        <v>101</v>
      </c>
      <c r="H44" s="1117"/>
    </row>
    <row r="45" spans="1:8" ht="13.5" customHeight="1">
      <c r="A45" s="2230" t="s">
        <v>768</v>
      </c>
      <c r="B45" s="2230"/>
      <c r="C45" s="2230"/>
      <c r="D45" s="2230"/>
      <c r="E45" s="2230"/>
      <c r="F45" s="2230"/>
      <c r="G45" s="2230"/>
      <c r="H45" s="20"/>
    </row>
    <row r="46" spans="1:8" ht="13.5" customHeight="1">
      <c r="A46" s="2231" t="s">
        <v>606</v>
      </c>
      <c r="B46" s="2231"/>
      <c r="C46" s="2231"/>
      <c r="D46" s="2231"/>
      <c r="E46" s="2231"/>
      <c r="F46" s="2231"/>
      <c r="G46" s="2231"/>
      <c r="H46" s="20"/>
    </row>
    <row r="47" spans="1:8" s="1306" customFormat="1" ht="13.5" customHeight="1">
      <c r="A47" s="2229" t="s">
        <v>771</v>
      </c>
      <c r="B47" s="2229"/>
      <c r="C47" s="2229"/>
      <c r="D47" s="2229"/>
      <c r="E47" s="2229"/>
      <c r="F47" s="2229"/>
      <c r="G47" s="2229"/>
    </row>
    <row r="48" spans="1:8" s="1306" customFormat="1" ht="13.5" customHeight="1">
      <c r="A48" s="2229" t="s">
        <v>628</v>
      </c>
      <c r="B48" s="2229"/>
      <c r="C48" s="2229"/>
      <c r="D48" s="2229"/>
      <c r="E48" s="2229"/>
      <c r="F48" s="2229"/>
      <c r="G48" s="2229"/>
    </row>
    <row r="49" s="1306" customFormat="1"/>
  </sheetData>
  <mergeCells count="10">
    <mergeCell ref="G3:G4"/>
    <mergeCell ref="F3:F4"/>
    <mergeCell ref="A47:G47"/>
    <mergeCell ref="A48:G48"/>
    <mergeCell ref="A1:E1"/>
    <mergeCell ref="A2:E2"/>
    <mergeCell ref="A3:B5"/>
    <mergeCell ref="C5:G5"/>
    <mergeCell ref="A45:G45"/>
    <mergeCell ref="A46:G46"/>
  </mergeCells>
  <phoneticPr fontId="0" type="noConversion"/>
  <hyperlinks>
    <hyperlink ref="F1" location="'Spis tablic     List of tables'!A53" display="Powrót do spisu tablic"/>
    <hyperlink ref="F2" location="'Spis tablic     List of tables'!A56" display="Return to list of tables"/>
  </hyperlinks>
  <pageMargins left="0.39370078740157483" right="0.39370078740157483" top="0.19685039370078741" bottom="0.19685039370078741" header="0.31496062992125984" footer="0.31496062992125984"/>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defaultRowHeight="13.8"/>
  <cols>
    <col min="2" max="2" width="10.59765625" customWidth="1"/>
    <col min="3" max="4" width="8.69921875" customWidth="1"/>
    <col min="5" max="9" width="8.09765625" customWidth="1"/>
    <col min="10" max="10" width="8.19921875" customWidth="1"/>
  </cols>
  <sheetData>
    <row r="1" spans="1:10" ht="14.85" customHeight="1">
      <c r="A1" s="62" t="s">
        <v>511</v>
      </c>
      <c r="B1" s="62"/>
      <c r="C1" s="62"/>
      <c r="D1" s="62"/>
      <c r="E1" s="62"/>
      <c r="F1" s="62"/>
      <c r="G1" s="62"/>
      <c r="H1" s="2249" t="s">
        <v>31</v>
      </c>
      <c r="I1" s="2249"/>
      <c r="J1" s="2250"/>
    </row>
    <row r="2" spans="1:10" s="1306" customFormat="1" ht="14.85" customHeight="1">
      <c r="A2" s="1551" t="s">
        <v>1330</v>
      </c>
      <c r="B2" s="1551"/>
      <c r="C2" s="1551"/>
      <c r="D2" s="1551"/>
      <c r="E2" s="1551"/>
      <c r="F2" s="1551"/>
      <c r="G2" s="1551"/>
      <c r="H2" s="2251" t="s">
        <v>283</v>
      </c>
      <c r="I2" s="2251"/>
      <c r="J2" s="2252"/>
    </row>
    <row r="3" spans="1:10" ht="90" customHeight="1">
      <c r="A3" s="1903" t="s">
        <v>1331</v>
      </c>
      <c r="B3" s="1904"/>
      <c r="C3" s="1973" t="s">
        <v>1332</v>
      </c>
      <c r="D3" s="1973" t="s">
        <v>1333</v>
      </c>
      <c r="E3" s="1973" t="s">
        <v>1334</v>
      </c>
      <c r="F3" s="1915" t="s">
        <v>1335</v>
      </c>
      <c r="G3" s="2103"/>
      <c r="H3" s="2079" t="s">
        <v>1338</v>
      </c>
      <c r="I3" s="2081"/>
      <c r="J3" s="1916" t="s">
        <v>1339</v>
      </c>
    </row>
    <row r="4" spans="1:10" ht="60" customHeight="1">
      <c r="A4" s="1905"/>
      <c r="B4" s="1906"/>
      <c r="C4" s="1969"/>
      <c r="D4" s="1969"/>
      <c r="E4" s="1969"/>
      <c r="F4" s="58" t="s">
        <v>1336</v>
      </c>
      <c r="G4" s="195" t="s">
        <v>1337</v>
      </c>
      <c r="H4" s="195" t="s">
        <v>1340</v>
      </c>
      <c r="I4" s="195" t="s">
        <v>1341</v>
      </c>
      <c r="J4" s="2183"/>
    </row>
    <row r="5" spans="1:10" ht="35.1" customHeight="1">
      <c r="A5" s="1907"/>
      <c r="B5" s="1908"/>
      <c r="C5" s="1914" t="s">
        <v>1342</v>
      </c>
      <c r="D5" s="2102"/>
      <c r="E5" s="2102"/>
      <c r="F5" s="2102"/>
      <c r="G5" s="2102"/>
      <c r="H5" s="2102"/>
      <c r="I5" s="2102"/>
      <c r="J5" s="2102"/>
    </row>
    <row r="6" spans="1:10" s="530" customFormat="1" ht="15" customHeight="1">
      <c r="A6" s="354">
        <v>2016</v>
      </c>
      <c r="B6" s="107" t="s">
        <v>53</v>
      </c>
      <c r="C6" s="158">
        <v>19132</v>
      </c>
      <c r="D6" s="158">
        <v>31324</v>
      </c>
      <c r="E6" s="158">
        <v>147207</v>
      </c>
      <c r="F6" s="161">
        <v>25589</v>
      </c>
      <c r="G6" s="161">
        <v>7495</v>
      </c>
      <c r="H6" s="161">
        <v>45726</v>
      </c>
      <c r="I6" s="161">
        <v>86340</v>
      </c>
      <c r="J6" s="162">
        <v>55994</v>
      </c>
    </row>
    <row r="7" spans="1:10" s="633" customFormat="1" ht="15" customHeight="1">
      <c r="A7" s="354">
        <v>2017</v>
      </c>
      <c r="B7" s="107" t="s">
        <v>53</v>
      </c>
      <c r="C7" s="158">
        <v>34130</v>
      </c>
      <c r="D7" s="158">
        <v>46811</v>
      </c>
      <c r="E7" s="158">
        <v>147242</v>
      </c>
      <c r="F7" s="161">
        <v>31439</v>
      </c>
      <c r="G7" s="161">
        <v>6638</v>
      </c>
      <c r="H7" s="161">
        <v>44452</v>
      </c>
      <c r="I7" s="161">
        <v>79090</v>
      </c>
      <c r="J7" s="162">
        <v>50813</v>
      </c>
    </row>
    <row r="8" spans="1:10" s="125" customFormat="1" ht="15" customHeight="1">
      <c r="A8" s="354"/>
      <c r="B8" s="108" t="s">
        <v>43</v>
      </c>
      <c r="C8" s="227">
        <v>178.4</v>
      </c>
      <c r="D8" s="227">
        <v>149.4</v>
      </c>
      <c r="E8" s="146">
        <v>100</v>
      </c>
      <c r="F8" s="146">
        <v>122.9</v>
      </c>
      <c r="G8" s="457">
        <v>88.6</v>
      </c>
      <c r="H8" s="457">
        <v>97.2</v>
      </c>
      <c r="I8" s="457">
        <v>91.6</v>
      </c>
      <c r="J8" s="458">
        <v>90.7</v>
      </c>
    </row>
    <row r="9" spans="1:10" s="125" customFormat="1" ht="4.95" customHeight="1">
      <c r="A9" s="354"/>
      <c r="B9" s="108"/>
      <c r="C9" s="227"/>
      <c r="D9" s="227"/>
      <c r="E9" s="227"/>
      <c r="F9" s="227"/>
      <c r="G9" s="219"/>
      <c r="H9" s="219"/>
      <c r="I9" s="219"/>
      <c r="J9" s="220"/>
    </row>
    <row r="10" spans="1:10" s="591" customFormat="1" ht="15" customHeight="1">
      <c r="A10" s="354">
        <v>2017</v>
      </c>
      <c r="B10" s="107" t="s">
        <v>618</v>
      </c>
      <c r="C10" s="158">
        <v>20267</v>
      </c>
      <c r="D10" s="158">
        <v>24978</v>
      </c>
      <c r="E10" s="158">
        <v>84905</v>
      </c>
      <c r="F10" s="161">
        <v>18778</v>
      </c>
      <c r="G10" s="161">
        <v>3651</v>
      </c>
      <c r="H10" s="161">
        <v>25673</v>
      </c>
      <c r="I10" s="161">
        <v>45783</v>
      </c>
      <c r="J10" s="162">
        <v>31799</v>
      </c>
    </row>
    <row r="11" spans="1:10" s="591" customFormat="1" ht="15" customHeight="1">
      <c r="A11" s="354"/>
      <c r="B11" s="107" t="s">
        <v>619</v>
      </c>
      <c r="C11" s="158">
        <v>23034</v>
      </c>
      <c r="D11" s="158">
        <v>28904</v>
      </c>
      <c r="E11" s="158">
        <v>96947</v>
      </c>
      <c r="F11" s="161">
        <v>21450</v>
      </c>
      <c r="G11" s="161">
        <v>4249</v>
      </c>
      <c r="H11" s="161">
        <v>29125</v>
      </c>
      <c r="I11" s="161">
        <v>52191</v>
      </c>
      <c r="J11" s="162">
        <v>36050</v>
      </c>
    </row>
    <row r="12" spans="1:10" s="591" customFormat="1" ht="15" customHeight="1">
      <c r="A12" s="354"/>
      <c r="B12" s="107" t="s">
        <v>620</v>
      </c>
      <c r="C12" s="158">
        <v>25792</v>
      </c>
      <c r="D12" s="158">
        <v>32898</v>
      </c>
      <c r="E12" s="158">
        <v>109000</v>
      </c>
      <c r="F12" s="161">
        <v>24042</v>
      </c>
      <c r="G12" s="161">
        <v>4805</v>
      </c>
      <c r="H12" s="161">
        <v>32839</v>
      </c>
      <c r="I12" s="161">
        <v>58733</v>
      </c>
      <c r="J12" s="162">
        <v>39865</v>
      </c>
    </row>
    <row r="13" spans="1:10" s="633" customFormat="1" ht="15" customHeight="1">
      <c r="A13" s="354"/>
      <c r="B13" s="107" t="s">
        <v>621</v>
      </c>
      <c r="C13" s="158">
        <v>28657</v>
      </c>
      <c r="D13" s="158">
        <v>37198</v>
      </c>
      <c r="E13" s="158">
        <v>122202</v>
      </c>
      <c r="F13" s="161">
        <v>26538</v>
      </c>
      <c r="G13" s="161">
        <v>5405</v>
      </c>
      <c r="H13" s="161">
        <v>36616</v>
      </c>
      <c r="I13" s="161">
        <v>66029</v>
      </c>
      <c r="J13" s="162">
        <v>43782</v>
      </c>
    </row>
    <row r="14" spans="1:10" s="633" customFormat="1" ht="15" customHeight="1">
      <c r="A14" s="354"/>
      <c r="B14" s="107" t="s">
        <v>622</v>
      </c>
      <c r="C14" s="158">
        <v>31363</v>
      </c>
      <c r="D14" s="158">
        <v>41786</v>
      </c>
      <c r="E14" s="158">
        <v>135146</v>
      </c>
      <c r="F14" s="161">
        <v>28931</v>
      </c>
      <c r="G14" s="161">
        <v>5982</v>
      </c>
      <c r="H14" s="161">
        <v>40741</v>
      </c>
      <c r="I14" s="161">
        <v>72680</v>
      </c>
      <c r="J14" s="162">
        <v>47497</v>
      </c>
    </row>
    <row r="15" spans="1:10" s="633" customFormat="1" ht="15" customHeight="1">
      <c r="A15" s="354"/>
      <c r="B15" s="107" t="s">
        <v>53</v>
      </c>
      <c r="C15" s="158">
        <v>34130</v>
      </c>
      <c r="D15" s="158">
        <v>46811</v>
      </c>
      <c r="E15" s="219">
        <v>147242</v>
      </c>
      <c r="F15" s="161">
        <v>31439</v>
      </c>
      <c r="G15" s="161">
        <v>6638</v>
      </c>
      <c r="H15" s="161">
        <v>44452</v>
      </c>
      <c r="I15" s="161">
        <v>79090</v>
      </c>
      <c r="J15" s="162">
        <v>50813</v>
      </c>
    </row>
    <row r="16" spans="1:10" s="1145" customFormat="1" ht="9" customHeight="1">
      <c r="A16" s="354"/>
      <c r="B16" s="107"/>
      <c r="C16" s="158"/>
      <c r="D16" s="158"/>
      <c r="E16" s="219"/>
      <c r="F16" s="161"/>
      <c r="G16" s="161"/>
      <c r="H16" s="161"/>
      <c r="I16" s="161"/>
      <c r="J16" s="162"/>
    </row>
    <row r="17" spans="1:10" s="1130" customFormat="1" ht="15" customHeight="1">
      <c r="A17" s="354">
        <v>2018</v>
      </c>
      <c r="B17" s="107" t="s">
        <v>614</v>
      </c>
      <c r="C17" s="158">
        <v>5678</v>
      </c>
      <c r="D17" s="158">
        <v>8003</v>
      </c>
      <c r="E17" s="219" t="s">
        <v>2003</v>
      </c>
      <c r="F17" s="161" t="s">
        <v>539</v>
      </c>
      <c r="G17" s="161">
        <v>1123</v>
      </c>
      <c r="H17" s="161">
        <v>7717</v>
      </c>
      <c r="I17" s="161" t="s">
        <v>2023</v>
      </c>
      <c r="J17" s="162">
        <v>6261</v>
      </c>
    </row>
    <row r="18" spans="1:10" s="1130" customFormat="1" ht="15" customHeight="1">
      <c r="A18" s="354"/>
      <c r="B18" s="107" t="s">
        <v>615</v>
      </c>
      <c r="C18" s="158">
        <v>8744</v>
      </c>
      <c r="D18" s="158">
        <v>12768</v>
      </c>
      <c r="E18" s="219" t="s">
        <v>2004</v>
      </c>
      <c r="F18" s="161" t="s">
        <v>539</v>
      </c>
      <c r="G18" s="161">
        <v>1788</v>
      </c>
      <c r="H18" s="161">
        <v>12048</v>
      </c>
      <c r="I18" s="161" t="s">
        <v>2022</v>
      </c>
      <c r="J18" s="162">
        <v>10328</v>
      </c>
    </row>
    <row r="19" spans="1:10" s="1298" customFormat="1" ht="15" customHeight="1">
      <c r="A19" s="354"/>
      <c r="B19" s="107" t="s">
        <v>616</v>
      </c>
      <c r="C19" s="158">
        <v>11338</v>
      </c>
      <c r="D19" s="158">
        <v>16026</v>
      </c>
      <c r="E19" s="219" t="s">
        <v>2005</v>
      </c>
      <c r="F19" s="161">
        <v>9348</v>
      </c>
      <c r="G19" s="161">
        <v>2280</v>
      </c>
      <c r="H19" s="161" t="s">
        <v>2014</v>
      </c>
      <c r="I19" s="161" t="s">
        <v>2021</v>
      </c>
      <c r="J19" s="162">
        <v>14050</v>
      </c>
    </row>
    <row r="20" spans="1:10" s="1298" customFormat="1" ht="15" customHeight="1">
      <c r="A20" s="354"/>
      <c r="B20" s="107" t="s">
        <v>617</v>
      </c>
      <c r="C20" s="158">
        <v>14238</v>
      </c>
      <c r="D20" s="158" t="s">
        <v>2130</v>
      </c>
      <c r="E20" s="219" t="s">
        <v>2006</v>
      </c>
      <c r="F20" s="161">
        <v>11892</v>
      </c>
      <c r="G20" s="161">
        <v>2838</v>
      </c>
      <c r="H20" s="161" t="s">
        <v>2015</v>
      </c>
      <c r="I20" s="161" t="s">
        <v>2020</v>
      </c>
      <c r="J20" s="162">
        <v>18043</v>
      </c>
    </row>
    <row r="21" spans="1:10" s="1298" customFormat="1" ht="15" customHeight="1">
      <c r="A21" s="354"/>
      <c r="B21" s="107" t="s">
        <v>613</v>
      </c>
      <c r="C21" s="158">
        <v>17380</v>
      </c>
      <c r="D21" s="158">
        <v>23520</v>
      </c>
      <c r="E21" s="219" t="s">
        <v>2007</v>
      </c>
      <c r="F21" s="161">
        <v>14913</v>
      </c>
      <c r="G21" s="161">
        <v>3398</v>
      </c>
      <c r="H21" s="161" t="s">
        <v>2016</v>
      </c>
      <c r="I21" s="161" t="s">
        <v>2019</v>
      </c>
      <c r="J21" s="162" t="s">
        <v>1788</v>
      </c>
    </row>
    <row r="22" spans="1:10" s="1633" customFormat="1" ht="15" customHeight="1">
      <c r="A22" s="354"/>
      <c r="B22" s="1652" t="s">
        <v>618</v>
      </c>
      <c r="C22" s="1667">
        <v>20494</v>
      </c>
      <c r="D22" s="1667">
        <v>27126</v>
      </c>
      <c r="E22" s="1653">
        <v>105314</v>
      </c>
      <c r="F22" s="1668">
        <v>17546</v>
      </c>
      <c r="G22" s="1668">
        <v>3966</v>
      </c>
      <c r="H22" s="1668">
        <v>27491</v>
      </c>
      <c r="I22" s="1668">
        <v>65640</v>
      </c>
      <c r="J22" s="1669">
        <v>26031</v>
      </c>
    </row>
    <row r="23" spans="1:10" s="1633" customFormat="1" ht="15" customHeight="1">
      <c r="A23" s="354"/>
      <c r="B23" s="1652" t="s">
        <v>619</v>
      </c>
      <c r="C23" s="1667">
        <v>23436</v>
      </c>
      <c r="D23" s="1667">
        <v>31411</v>
      </c>
      <c r="E23" s="1653">
        <v>118680</v>
      </c>
      <c r="F23" s="1668">
        <v>20043</v>
      </c>
      <c r="G23" s="1668">
        <v>4520</v>
      </c>
      <c r="H23" s="1668">
        <v>31135</v>
      </c>
      <c r="I23" s="1668">
        <v>73845</v>
      </c>
      <c r="J23" s="1669">
        <v>30571</v>
      </c>
    </row>
    <row r="24" spans="1:10" s="1633" customFormat="1" ht="15" customHeight="1">
      <c r="A24" s="354"/>
      <c r="B24" s="1652" t="s">
        <v>620</v>
      </c>
      <c r="C24" s="1667">
        <v>26332</v>
      </c>
      <c r="D24" s="1667">
        <v>35732</v>
      </c>
      <c r="E24" s="1653">
        <v>133380</v>
      </c>
      <c r="F24" s="1668">
        <v>22521</v>
      </c>
      <c r="G24" s="1668">
        <v>5046</v>
      </c>
      <c r="H24" s="1668">
        <v>34733</v>
      </c>
      <c r="I24" s="1668">
        <v>82949</v>
      </c>
      <c r="J24" s="1669">
        <v>34776</v>
      </c>
    </row>
    <row r="25" spans="1:10" s="584" customFormat="1" ht="15" customHeight="1">
      <c r="A25" s="354"/>
      <c r="B25" s="108" t="s">
        <v>43</v>
      </c>
      <c r="C25" s="227">
        <v>102.1</v>
      </c>
      <c r="D25" s="146">
        <v>108.6</v>
      </c>
      <c r="E25" s="146">
        <v>122.4</v>
      </c>
      <c r="F25" s="457">
        <v>93.7</v>
      </c>
      <c r="G25" s="146">
        <v>105</v>
      </c>
      <c r="H25" s="146">
        <v>105.8</v>
      </c>
      <c r="I25" s="146">
        <v>141.19999999999999</v>
      </c>
      <c r="J25" s="458">
        <v>87.2</v>
      </c>
    </row>
    <row r="26" spans="1:10" s="553" customFormat="1" ht="4.95" customHeight="1">
      <c r="A26" s="354"/>
      <c r="B26" s="108"/>
      <c r="C26" s="227"/>
      <c r="D26" s="227"/>
      <c r="E26" s="227"/>
      <c r="F26" s="457"/>
      <c r="G26" s="457"/>
      <c r="H26" s="457"/>
      <c r="I26" s="457"/>
      <c r="J26" s="458"/>
    </row>
    <row r="27" spans="1:10" s="591" customFormat="1" ht="15" customHeight="1">
      <c r="A27" s="354">
        <v>2017</v>
      </c>
      <c r="B27" s="107" t="s">
        <v>75</v>
      </c>
      <c r="C27" s="158">
        <v>3005</v>
      </c>
      <c r="D27" s="158">
        <v>3724</v>
      </c>
      <c r="E27" s="158">
        <v>11675</v>
      </c>
      <c r="F27" s="161">
        <v>3044</v>
      </c>
      <c r="G27" s="161">
        <v>500</v>
      </c>
      <c r="H27" s="161">
        <v>3470</v>
      </c>
      <c r="I27" s="161">
        <v>6190</v>
      </c>
      <c r="J27" s="162">
        <v>4498</v>
      </c>
    </row>
    <row r="28" spans="1:10" s="591" customFormat="1" ht="15" customHeight="1">
      <c r="A28" s="354"/>
      <c r="B28" s="107" t="s">
        <v>76</v>
      </c>
      <c r="C28" s="158">
        <v>2767</v>
      </c>
      <c r="D28" s="158">
        <v>3926</v>
      </c>
      <c r="E28" s="158">
        <v>12042</v>
      </c>
      <c r="F28" s="161">
        <v>2672</v>
      </c>
      <c r="G28" s="161">
        <v>598</v>
      </c>
      <c r="H28" s="161">
        <v>3452</v>
      </c>
      <c r="I28" s="161">
        <v>6408</v>
      </c>
      <c r="J28" s="162">
        <v>4251</v>
      </c>
    </row>
    <row r="29" spans="1:10" s="591" customFormat="1" ht="15" customHeight="1">
      <c r="A29" s="354"/>
      <c r="B29" s="107" t="s">
        <v>77</v>
      </c>
      <c r="C29" s="158">
        <v>2758</v>
      </c>
      <c r="D29" s="158">
        <v>3994</v>
      </c>
      <c r="E29" s="158">
        <v>12053</v>
      </c>
      <c r="F29" s="161">
        <v>2592</v>
      </c>
      <c r="G29" s="161">
        <v>556</v>
      </c>
      <c r="H29" s="161">
        <v>3714</v>
      </c>
      <c r="I29" s="161">
        <v>6542</v>
      </c>
      <c r="J29" s="162">
        <v>3792</v>
      </c>
    </row>
    <row r="30" spans="1:10" s="633" customFormat="1" ht="15" customHeight="1">
      <c r="A30" s="354"/>
      <c r="B30" s="107" t="s">
        <v>78</v>
      </c>
      <c r="C30" s="158">
        <v>2865</v>
      </c>
      <c r="D30" s="158">
        <v>4300</v>
      </c>
      <c r="E30" s="158">
        <v>13202</v>
      </c>
      <c r="F30" s="161">
        <v>2496</v>
      </c>
      <c r="G30" s="161">
        <v>600</v>
      </c>
      <c r="H30" s="161">
        <v>3777</v>
      </c>
      <c r="I30" s="161">
        <v>7296</v>
      </c>
      <c r="J30" s="162">
        <v>3940</v>
      </c>
    </row>
    <row r="31" spans="1:10" s="633" customFormat="1" ht="15" customHeight="1">
      <c r="A31" s="354"/>
      <c r="B31" s="107" t="s">
        <v>79</v>
      </c>
      <c r="C31" s="158">
        <v>2706</v>
      </c>
      <c r="D31" s="158">
        <v>4588</v>
      </c>
      <c r="E31" s="158">
        <v>12944</v>
      </c>
      <c r="F31" s="161">
        <v>2393</v>
      </c>
      <c r="G31" s="161">
        <v>577</v>
      </c>
      <c r="H31" s="161">
        <v>4125</v>
      </c>
      <c r="I31" s="161">
        <v>6651</v>
      </c>
      <c r="J31" s="162">
        <v>3715</v>
      </c>
    </row>
    <row r="32" spans="1:10" s="633" customFormat="1" ht="15" customHeight="1">
      <c r="A32" s="354"/>
      <c r="B32" s="107" t="s">
        <v>80</v>
      </c>
      <c r="C32" s="158">
        <v>2696</v>
      </c>
      <c r="D32" s="158">
        <v>5025</v>
      </c>
      <c r="E32" s="158">
        <v>12096</v>
      </c>
      <c r="F32" s="161">
        <v>2374</v>
      </c>
      <c r="G32" s="161">
        <v>656</v>
      </c>
      <c r="H32" s="161">
        <v>3711</v>
      </c>
      <c r="I32" s="161">
        <v>6410</v>
      </c>
      <c r="J32" s="162">
        <v>3316</v>
      </c>
    </row>
    <row r="33" spans="1:10" s="1145" customFormat="1" ht="10.5" customHeight="1">
      <c r="A33" s="354"/>
      <c r="B33" s="107"/>
      <c r="C33" s="158"/>
      <c r="D33" s="158"/>
      <c r="E33" s="158"/>
      <c r="F33" s="161"/>
      <c r="G33" s="161"/>
      <c r="H33" s="161"/>
      <c r="I33" s="161"/>
      <c r="J33" s="162"/>
    </row>
    <row r="34" spans="1:10" s="1130" customFormat="1" ht="15" customHeight="1">
      <c r="A34" s="354">
        <v>2018</v>
      </c>
      <c r="B34" s="107" t="s">
        <v>81</v>
      </c>
      <c r="C34" s="158">
        <v>2839</v>
      </c>
      <c r="D34" s="158">
        <v>4306</v>
      </c>
      <c r="E34" s="158" t="s">
        <v>2008</v>
      </c>
      <c r="F34" s="161" t="s">
        <v>539</v>
      </c>
      <c r="G34" s="161">
        <v>557</v>
      </c>
      <c r="H34" s="161">
        <v>4286</v>
      </c>
      <c r="I34" s="161" t="s">
        <v>2024</v>
      </c>
      <c r="J34" s="162">
        <v>3301</v>
      </c>
    </row>
    <row r="35" spans="1:10" s="1130" customFormat="1" ht="15" customHeight="1">
      <c r="A35" s="354"/>
      <c r="B35" s="107" t="s">
        <v>82</v>
      </c>
      <c r="C35" s="158">
        <v>2839</v>
      </c>
      <c r="D35" s="158">
        <v>3697</v>
      </c>
      <c r="E35" s="158" t="s">
        <v>2009</v>
      </c>
      <c r="F35" s="161" t="s">
        <v>539</v>
      </c>
      <c r="G35" s="161">
        <v>566</v>
      </c>
      <c r="H35" s="161">
        <v>3431</v>
      </c>
      <c r="I35" s="161" t="s">
        <v>2025</v>
      </c>
      <c r="J35" s="162">
        <v>2960</v>
      </c>
    </row>
    <row r="36" spans="1:10" s="1130" customFormat="1" ht="15" customHeight="1">
      <c r="A36" s="354"/>
      <c r="B36" s="107" t="s">
        <v>71</v>
      </c>
      <c r="C36" s="158">
        <v>3061</v>
      </c>
      <c r="D36" s="158">
        <v>4759</v>
      </c>
      <c r="E36" s="158" t="s">
        <v>2010</v>
      </c>
      <c r="F36" s="161">
        <v>2644</v>
      </c>
      <c r="G36" s="161">
        <v>665</v>
      </c>
      <c r="H36" s="161" t="s">
        <v>2017</v>
      </c>
      <c r="I36" s="161" t="s">
        <v>2026</v>
      </c>
      <c r="J36" s="162">
        <v>4063</v>
      </c>
    </row>
    <row r="37" spans="1:10" s="1298" customFormat="1" ht="15" customHeight="1">
      <c r="A37" s="354"/>
      <c r="B37" s="107" t="s">
        <v>72</v>
      </c>
      <c r="C37" s="158">
        <v>2594</v>
      </c>
      <c r="D37" s="158">
        <v>3258</v>
      </c>
      <c r="E37" s="158" t="s">
        <v>2011</v>
      </c>
      <c r="F37" s="161">
        <v>2351</v>
      </c>
      <c r="G37" s="161">
        <v>492</v>
      </c>
      <c r="H37" s="161" t="s">
        <v>2018</v>
      </c>
      <c r="I37" s="161" t="s">
        <v>2027</v>
      </c>
      <c r="J37" s="162">
        <v>3722</v>
      </c>
    </row>
    <row r="38" spans="1:10" s="1298" customFormat="1" ht="15" customHeight="1">
      <c r="A38" s="354"/>
      <c r="B38" s="107" t="s">
        <v>73</v>
      </c>
      <c r="C38" s="158">
        <v>2900</v>
      </c>
      <c r="D38" s="158" t="s">
        <v>2129</v>
      </c>
      <c r="E38" s="158" t="s">
        <v>2012</v>
      </c>
      <c r="F38" s="161">
        <v>2544</v>
      </c>
      <c r="G38" s="161">
        <v>558</v>
      </c>
      <c r="H38" s="161">
        <v>3878</v>
      </c>
      <c r="I38" s="161" t="s">
        <v>2028</v>
      </c>
      <c r="J38" s="162">
        <v>4101</v>
      </c>
    </row>
    <row r="39" spans="1:10" s="1298" customFormat="1" ht="15" customHeight="1">
      <c r="A39" s="354"/>
      <c r="B39" s="107" t="s">
        <v>74</v>
      </c>
      <c r="C39" s="158">
        <v>3108</v>
      </c>
      <c r="D39" s="158">
        <v>3511</v>
      </c>
      <c r="E39" s="158" t="s">
        <v>2013</v>
      </c>
      <c r="F39" s="161">
        <v>3021</v>
      </c>
      <c r="G39" s="161">
        <v>560</v>
      </c>
      <c r="H39" s="161">
        <v>3772</v>
      </c>
      <c r="I39" s="161" t="s">
        <v>2029</v>
      </c>
      <c r="J39" s="162" t="s">
        <v>1789</v>
      </c>
    </row>
    <row r="40" spans="1:10" s="1633" customFormat="1" ht="15" customHeight="1">
      <c r="A40" s="354"/>
      <c r="B40" s="1652" t="s">
        <v>75</v>
      </c>
      <c r="C40" s="1667">
        <v>3114</v>
      </c>
      <c r="D40" s="1667">
        <v>3606</v>
      </c>
      <c r="E40" s="1667">
        <v>14316</v>
      </c>
      <c r="F40" s="1668">
        <v>2633</v>
      </c>
      <c r="G40" s="1668">
        <v>568</v>
      </c>
      <c r="H40" s="1668">
        <v>3907</v>
      </c>
      <c r="I40" s="1668">
        <v>8545</v>
      </c>
      <c r="J40" s="1669">
        <v>3992</v>
      </c>
    </row>
    <row r="41" spans="1:10" s="1633" customFormat="1" ht="15" customHeight="1">
      <c r="A41" s="354"/>
      <c r="B41" s="1652" t="s">
        <v>76</v>
      </c>
      <c r="C41" s="1667">
        <v>2942</v>
      </c>
      <c r="D41" s="1667">
        <v>4285</v>
      </c>
      <c r="E41" s="1667">
        <v>13366</v>
      </c>
      <c r="F41" s="1668">
        <v>2497</v>
      </c>
      <c r="G41" s="1668">
        <v>554</v>
      </c>
      <c r="H41" s="1668">
        <v>3644</v>
      </c>
      <c r="I41" s="1668">
        <v>8205</v>
      </c>
      <c r="J41" s="1669">
        <v>4540</v>
      </c>
    </row>
    <row r="42" spans="1:10" s="1633" customFormat="1" ht="15" customHeight="1">
      <c r="A42" s="354"/>
      <c r="B42" s="1652" t="s">
        <v>77</v>
      </c>
      <c r="C42" s="1667">
        <v>2896</v>
      </c>
      <c r="D42" s="1667">
        <v>4321</v>
      </c>
      <c r="E42" s="1667">
        <v>14700</v>
      </c>
      <c r="F42" s="1668">
        <v>2478</v>
      </c>
      <c r="G42" s="1668">
        <v>526</v>
      </c>
      <c r="H42" s="1668">
        <v>3598</v>
      </c>
      <c r="I42" s="1668">
        <v>9104</v>
      </c>
      <c r="J42" s="1669">
        <v>4205</v>
      </c>
    </row>
    <row r="43" spans="1:10" s="346" customFormat="1" ht="15" customHeight="1">
      <c r="A43" s="354"/>
      <c r="B43" s="108" t="s">
        <v>43</v>
      </c>
      <c r="C43" s="146">
        <v>105</v>
      </c>
      <c r="D43" s="146">
        <v>108.2</v>
      </c>
      <c r="E43" s="146">
        <v>122</v>
      </c>
      <c r="F43" s="146">
        <v>95.6</v>
      </c>
      <c r="G43" s="146">
        <v>94.6</v>
      </c>
      <c r="H43" s="146">
        <v>96.9</v>
      </c>
      <c r="I43" s="146">
        <v>139.19999999999999</v>
      </c>
      <c r="J43" s="147">
        <v>110.9</v>
      </c>
    </row>
    <row r="44" spans="1:10" s="1104" customFormat="1" ht="15" customHeight="1">
      <c r="A44" s="1112"/>
      <c r="B44" s="281" t="s">
        <v>44</v>
      </c>
      <c r="C44" s="242">
        <v>98.4</v>
      </c>
      <c r="D44" s="242">
        <v>100.8</v>
      </c>
      <c r="E44" s="242">
        <v>125.9</v>
      </c>
      <c r="F44" s="242">
        <v>99.2</v>
      </c>
      <c r="G44" s="242">
        <v>94.9</v>
      </c>
      <c r="H44" s="242">
        <v>98.7</v>
      </c>
      <c r="I44" s="242">
        <v>139.80000000000001</v>
      </c>
      <c r="J44" s="278">
        <v>92.6</v>
      </c>
    </row>
    <row r="45" spans="1:10" s="125" customFormat="1" ht="25.2" customHeight="1">
      <c r="A45" s="2253" t="s">
        <v>510</v>
      </c>
      <c r="B45" s="2253"/>
      <c r="C45" s="2253"/>
      <c r="D45" s="2253"/>
      <c r="E45" s="2253"/>
      <c r="F45" s="2253"/>
      <c r="G45" s="2253"/>
      <c r="H45" s="2253"/>
      <c r="I45" s="2253"/>
      <c r="J45" s="2253"/>
    </row>
    <row r="46" spans="1:10" s="1482" customFormat="1" ht="22.2" customHeight="1">
      <c r="A46" s="2254" t="s">
        <v>789</v>
      </c>
      <c r="B46" s="2254"/>
      <c r="C46" s="2254"/>
      <c r="D46" s="2254"/>
      <c r="E46" s="2254"/>
      <c r="F46" s="2254"/>
      <c r="G46" s="2254"/>
      <c r="H46" s="2254"/>
      <c r="I46" s="2254"/>
      <c r="J46" s="2254"/>
    </row>
    <row r="47" spans="1:10">
      <c r="A47" s="16"/>
      <c r="B47" s="16"/>
      <c r="C47" s="16"/>
      <c r="D47" s="16"/>
      <c r="E47" s="16"/>
      <c r="F47" s="16"/>
      <c r="G47" s="16"/>
      <c r="H47" s="16"/>
      <c r="I47" s="16"/>
      <c r="J47" s="16"/>
    </row>
  </sheetData>
  <mergeCells count="12">
    <mergeCell ref="H1:J1"/>
    <mergeCell ref="H2:J2"/>
    <mergeCell ref="A45:J45"/>
    <mergeCell ref="A46:J46"/>
    <mergeCell ref="A3:B5"/>
    <mergeCell ref="J3:J4"/>
    <mergeCell ref="C5:J5"/>
    <mergeCell ref="C3:C4"/>
    <mergeCell ref="D3:D4"/>
    <mergeCell ref="E3:E4"/>
    <mergeCell ref="F3:G3"/>
    <mergeCell ref="H3:I3"/>
  </mergeCells>
  <phoneticPr fontId="0" type="noConversion"/>
  <hyperlinks>
    <hyperlink ref="H1:I1" location="'Spis tablic     List of tables'!A54" display="Powrót do spisu tablic"/>
    <hyperlink ref="H2:I2" location="'Spis tablic     List of tables'!A57" display="Return to list of tables"/>
  </hyperlinks>
  <pageMargins left="0.39370078740157483" right="0.39370078740157483" top="0.19685039370078741" bottom="0.19685039370078741" header="0.31496062992125984" footer="0.31496062992125984"/>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8"/>
  <sheetViews>
    <sheetView showGridLines="0" zoomScaleNormal="100" workbookViewId="0"/>
  </sheetViews>
  <sheetFormatPr defaultRowHeight="13.8"/>
  <cols>
    <col min="1" max="1" width="8.59765625" customWidth="1"/>
    <col min="2" max="2" width="9.8984375" customWidth="1"/>
    <col min="3" max="8" width="11.69921875" customWidth="1"/>
  </cols>
  <sheetData>
    <row r="1" spans="1:14">
      <c r="A1" s="62" t="s">
        <v>603</v>
      </c>
      <c r="B1" s="62"/>
      <c r="C1" s="62"/>
      <c r="D1" s="62"/>
      <c r="E1" s="62"/>
      <c r="F1" s="62"/>
      <c r="G1" s="97" t="s">
        <v>31</v>
      </c>
      <c r="H1" s="62"/>
    </row>
    <row r="2" spans="1:14" s="1306" customFormat="1" ht="15">
      <c r="A2" s="1558" t="s">
        <v>1343</v>
      </c>
      <c r="B2" s="1558"/>
      <c r="C2" s="1558"/>
      <c r="D2" s="1558"/>
      <c r="E2" s="1558"/>
      <c r="F2" s="1558"/>
      <c r="G2" s="1545" t="s">
        <v>283</v>
      </c>
      <c r="H2" s="1558"/>
    </row>
    <row r="3" spans="1:14" ht="9.9" customHeight="1">
      <c r="A3" s="1903" t="s">
        <v>1344</v>
      </c>
      <c r="B3" s="1904"/>
      <c r="C3" s="1973" t="s">
        <v>1345</v>
      </c>
      <c r="D3" s="1973" t="s">
        <v>1346</v>
      </c>
      <c r="E3" s="1973" t="s">
        <v>1347</v>
      </c>
      <c r="F3" s="1973" t="s">
        <v>1348</v>
      </c>
      <c r="G3" s="1973" t="s">
        <v>1349</v>
      </c>
      <c r="H3" s="1916" t="s">
        <v>1350</v>
      </c>
    </row>
    <row r="4" spans="1:14" ht="150" customHeight="1">
      <c r="A4" s="1905"/>
      <c r="B4" s="1906"/>
      <c r="C4" s="1968"/>
      <c r="D4" s="1968"/>
      <c r="E4" s="1968"/>
      <c r="F4" s="1968"/>
      <c r="G4" s="1968"/>
      <c r="H4" s="2182"/>
    </row>
    <row r="5" spans="1:14" ht="27.9" customHeight="1">
      <c r="A5" s="1922"/>
      <c r="B5" s="1923"/>
      <c r="C5" s="1969"/>
      <c r="D5" s="1914" t="s">
        <v>1351</v>
      </c>
      <c r="E5" s="2102"/>
      <c r="F5" s="2103"/>
      <c r="G5" s="1969"/>
      <c r="H5" s="2183"/>
    </row>
    <row r="6" spans="1:14" s="530" customFormat="1" ht="16.2" customHeight="1">
      <c r="A6" s="354">
        <v>2016</v>
      </c>
      <c r="B6" s="107" t="s">
        <v>53</v>
      </c>
      <c r="C6" s="161">
        <v>104</v>
      </c>
      <c r="D6" s="161">
        <v>1593</v>
      </c>
      <c r="E6" s="162">
        <v>6065</v>
      </c>
      <c r="F6" s="158">
        <v>87963</v>
      </c>
      <c r="G6" s="161">
        <v>6328</v>
      </c>
      <c r="H6" s="143">
        <v>116.9</v>
      </c>
    </row>
    <row r="7" spans="1:14" s="633" customFormat="1" ht="16.2" customHeight="1">
      <c r="A7" s="354">
        <v>2017</v>
      </c>
      <c r="B7" s="107" t="s">
        <v>53</v>
      </c>
      <c r="C7" s="161">
        <v>124</v>
      </c>
      <c r="D7" s="161">
        <v>1777</v>
      </c>
      <c r="E7" s="162">
        <v>6127</v>
      </c>
      <c r="F7" s="158">
        <v>85734</v>
      </c>
      <c r="G7" s="219">
        <v>6470.1890000000003</v>
      </c>
      <c r="H7" s="143">
        <v>100.69799999999999</v>
      </c>
    </row>
    <row r="8" spans="1:14" s="125" customFormat="1" ht="16.2" customHeight="1">
      <c r="A8" s="354"/>
      <c r="B8" s="108" t="s">
        <v>43</v>
      </c>
      <c r="C8" s="146">
        <v>119.5</v>
      </c>
      <c r="D8" s="146">
        <v>111.6</v>
      </c>
      <c r="E8" s="147">
        <v>101</v>
      </c>
      <c r="F8" s="146">
        <v>97.5</v>
      </c>
      <c r="G8" s="457">
        <v>102.2</v>
      </c>
      <c r="H8" s="147">
        <v>86.2</v>
      </c>
    </row>
    <row r="9" spans="1:14" s="437" customFormat="1" ht="4.95" customHeight="1">
      <c r="A9" s="354"/>
      <c r="B9" s="108"/>
      <c r="C9" s="146"/>
      <c r="D9" s="146"/>
      <c r="E9" s="919"/>
      <c r="F9" s="146"/>
      <c r="G9" s="146"/>
      <c r="H9" s="147"/>
    </row>
    <row r="10" spans="1:14" s="591" customFormat="1" ht="16.2" customHeight="1">
      <c r="A10" s="354">
        <v>2017</v>
      </c>
      <c r="B10" s="107" t="s">
        <v>618</v>
      </c>
      <c r="C10" s="219">
        <f>68748/1000</f>
        <v>68.748000000000005</v>
      </c>
      <c r="D10" s="161">
        <v>1020</v>
      </c>
      <c r="E10" s="162">
        <v>3486</v>
      </c>
      <c r="F10" s="158">
        <v>48859</v>
      </c>
      <c r="G10" s="219">
        <v>3989.6970000000001</v>
      </c>
      <c r="H10" s="143">
        <f>56395/1000</f>
        <v>56.395000000000003</v>
      </c>
      <c r="M10" s="313"/>
      <c r="N10" s="135"/>
    </row>
    <row r="11" spans="1:14" s="591" customFormat="1" ht="16.2" customHeight="1">
      <c r="A11" s="354"/>
      <c r="B11" s="107" t="s">
        <v>619</v>
      </c>
      <c r="C11" s="219">
        <f>80029/1000</f>
        <v>80.028999999999996</v>
      </c>
      <c r="D11" s="161">
        <v>1194</v>
      </c>
      <c r="E11" s="162">
        <v>3981</v>
      </c>
      <c r="F11" s="1228">
        <v>56414</v>
      </c>
      <c r="G11" s="219">
        <v>4669.8209999999999</v>
      </c>
      <c r="H11" s="143">
        <f>63630/1000</f>
        <v>63.63</v>
      </c>
      <c r="M11" s="313"/>
      <c r="N11" s="135"/>
    </row>
    <row r="12" spans="1:14" s="591" customFormat="1" ht="16.2" customHeight="1">
      <c r="A12" s="354"/>
      <c r="B12" s="107" t="s">
        <v>620</v>
      </c>
      <c r="C12" s="219">
        <f>92331/1000</f>
        <v>92.331000000000003</v>
      </c>
      <c r="D12" s="161">
        <v>1312</v>
      </c>
      <c r="E12" s="162">
        <v>4507</v>
      </c>
      <c r="F12" s="158">
        <v>63324</v>
      </c>
      <c r="G12" s="219">
        <v>5088.6310000000003</v>
      </c>
      <c r="H12" s="143">
        <f>70744/1000</f>
        <v>70.744</v>
      </c>
      <c r="M12" s="313"/>
      <c r="N12" s="135"/>
    </row>
    <row r="13" spans="1:14" s="633" customFormat="1" ht="16.2" customHeight="1">
      <c r="A13" s="354"/>
      <c r="B13" s="107" t="s">
        <v>621</v>
      </c>
      <c r="C13" s="219">
        <v>102.746</v>
      </c>
      <c r="D13" s="161">
        <v>1442</v>
      </c>
      <c r="E13" s="162">
        <v>5048</v>
      </c>
      <c r="F13" s="158">
        <v>71299</v>
      </c>
      <c r="G13" s="219">
        <v>5529.8469999999998</v>
      </c>
      <c r="H13" s="143">
        <v>80.882999999999996</v>
      </c>
      <c r="M13" s="313"/>
      <c r="N13" s="135"/>
    </row>
    <row r="14" spans="1:14" s="633" customFormat="1" ht="16.2" customHeight="1">
      <c r="A14" s="354"/>
      <c r="B14" s="107" t="s">
        <v>622</v>
      </c>
      <c r="C14" s="219">
        <v>114.17</v>
      </c>
      <c r="D14" s="161">
        <v>1547</v>
      </c>
      <c r="E14" s="162">
        <v>5579</v>
      </c>
      <c r="F14" s="158">
        <v>78638</v>
      </c>
      <c r="G14" s="219">
        <v>5995.7</v>
      </c>
      <c r="H14" s="143">
        <v>89.108000000000004</v>
      </c>
      <c r="M14" s="313"/>
      <c r="N14" s="135"/>
    </row>
    <row r="15" spans="1:14" s="633" customFormat="1" ht="16.2" customHeight="1">
      <c r="A15" s="354"/>
      <c r="B15" s="107" t="s">
        <v>53</v>
      </c>
      <c r="C15" s="219">
        <v>124</v>
      </c>
      <c r="D15" s="161">
        <v>1777</v>
      </c>
      <c r="E15" s="162">
        <v>6127</v>
      </c>
      <c r="F15" s="158">
        <v>85734</v>
      </c>
      <c r="G15" s="219">
        <v>6470.1890000000003</v>
      </c>
      <c r="H15" s="143">
        <v>100.69799999999999</v>
      </c>
      <c r="M15" s="313"/>
      <c r="N15" s="135"/>
    </row>
    <row r="16" spans="1:14" s="1145" customFormat="1" ht="9.75" customHeight="1">
      <c r="A16" s="354"/>
      <c r="B16" s="107"/>
      <c r="C16" s="219"/>
      <c r="D16" s="161"/>
      <c r="E16" s="162"/>
      <c r="F16" s="158"/>
      <c r="G16" s="219"/>
      <c r="H16" s="143"/>
      <c r="M16" s="313"/>
      <c r="N16" s="135"/>
    </row>
    <row r="17" spans="1:14" s="1130" customFormat="1" ht="16.2" customHeight="1">
      <c r="A17" s="354">
        <v>2018</v>
      </c>
      <c r="B17" s="107" t="s">
        <v>614</v>
      </c>
      <c r="C17" s="219" t="s">
        <v>539</v>
      </c>
      <c r="D17" s="161">
        <v>430</v>
      </c>
      <c r="E17" s="162">
        <v>1013</v>
      </c>
      <c r="F17" s="158">
        <v>13636</v>
      </c>
      <c r="G17" s="219">
        <v>1130.6959999999999</v>
      </c>
      <c r="H17" s="143">
        <v>22.023</v>
      </c>
      <c r="M17" s="313"/>
      <c r="N17" s="135"/>
    </row>
    <row r="18" spans="1:14" s="1130" customFormat="1" ht="16.2" customHeight="1">
      <c r="A18" s="354"/>
      <c r="B18" s="107" t="s">
        <v>615</v>
      </c>
      <c r="C18" s="219" t="s">
        <v>539</v>
      </c>
      <c r="D18" s="161">
        <v>564</v>
      </c>
      <c r="E18" s="162">
        <v>1641</v>
      </c>
      <c r="F18" s="158">
        <v>21492</v>
      </c>
      <c r="G18" s="219">
        <v>1967.9870000000001</v>
      </c>
      <c r="H18" s="143">
        <v>28.805</v>
      </c>
      <c r="M18" s="313"/>
      <c r="N18" s="135"/>
    </row>
    <row r="19" spans="1:14" s="1298" customFormat="1" ht="16.2" customHeight="1">
      <c r="A19" s="354"/>
      <c r="B19" s="107" t="s">
        <v>616</v>
      </c>
      <c r="C19" s="219">
        <v>47.258000000000003</v>
      </c>
      <c r="D19" s="161">
        <v>700</v>
      </c>
      <c r="E19" s="162">
        <v>2177</v>
      </c>
      <c r="F19" s="158">
        <v>28259</v>
      </c>
      <c r="G19" s="219">
        <v>2839.5810000000001</v>
      </c>
      <c r="H19" s="143">
        <v>39.627000000000002</v>
      </c>
      <c r="M19" s="313"/>
      <c r="N19" s="135"/>
    </row>
    <row r="20" spans="1:14" s="1298" customFormat="1" ht="16.2" customHeight="1">
      <c r="A20" s="354"/>
      <c r="B20" s="107" t="s">
        <v>617</v>
      </c>
      <c r="C20" s="219">
        <v>62.298000000000002</v>
      </c>
      <c r="D20" s="161">
        <v>840</v>
      </c>
      <c r="E20" s="162">
        <v>2672</v>
      </c>
      <c r="F20" s="158">
        <v>35431</v>
      </c>
      <c r="G20" s="219">
        <v>3743.65</v>
      </c>
      <c r="H20" s="143">
        <v>48.457999999999998</v>
      </c>
      <c r="M20" s="313"/>
      <c r="N20" s="135"/>
    </row>
    <row r="21" spans="1:14" s="1298" customFormat="1" ht="16.2" customHeight="1">
      <c r="A21" s="354"/>
      <c r="B21" s="107" t="s">
        <v>613</v>
      </c>
      <c r="C21" s="219">
        <v>76.733999999999995</v>
      </c>
      <c r="D21" s="161">
        <v>953</v>
      </c>
      <c r="E21" s="162">
        <v>3164</v>
      </c>
      <c r="F21" s="158">
        <v>42267</v>
      </c>
      <c r="G21" s="219">
        <v>4664.4480000000003</v>
      </c>
      <c r="H21" s="143">
        <v>59.670999999999999</v>
      </c>
      <c r="M21" s="313"/>
      <c r="N21" s="135"/>
    </row>
    <row r="22" spans="1:14" s="1633" customFormat="1" ht="16.2" customHeight="1">
      <c r="A22" s="354"/>
      <c r="B22" s="1652" t="s">
        <v>618</v>
      </c>
      <c r="C22" s="1653">
        <v>91.304000000000002</v>
      </c>
      <c r="D22" s="1668">
        <v>1117</v>
      </c>
      <c r="E22" s="1669">
        <v>3655</v>
      </c>
      <c r="F22" s="1667">
        <v>49873</v>
      </c>
      <c r="G22" s="1653">
        <v>5533.0349999999999</v>
      </c>
      <c r="H22" s="1660">
        <v>72.182000000000002</v>
      </c>
      <c r="M22" s="313"/>
      <c r="N22" s="135"/>
    </row>
    <row r="23" spans="1:14" s="1633" customFormat="1" ht="16.2" customHeight="1">
      <c r="A23" s="354"/>
      <c r="B23" s="1652" t="s">
        <v>619</v>
      </c>
      <c r="C23" s="1653">
        <v>105.736</v>
      </c>
      <c r="D23" s="1668">
        <v>1241</v>
      </c>
      <c r="E23" s="1669">
        <v>4166</v>
      </c>
      <c r="F23" s="1667">
        <v>57310</v>
      </c>
      <c r="G23" s="1653">
        <v>6495.4989999999998</v>
      </c>
      <c r="H23" s="1660">
        <v>79.873000000000005</v>
      </c>
      <c r="M23" s="313"/>
      <c r="N23" s="135"/>
    </row>
    <row r="24" spans="1:14" s="1633" customFormat="1" ht="16.2" customHeight="1">
      <c r="A24" s="354"/>
      <c r="B24" s="1652" t="s">
        <v>620</v>
      </c>
      <c r="C24" s="1653" t="s">
        <v>539</v>
      </c>
      <c r="D24" s="1668">
        <v>1416</v>
      </c>
      <c r="E24" s="1669">
        <v>4691</v>
      </c>
      <c r="F24" s="1667">
        <v>64471</v>
      </c>
      <c r="G24" s="1653">
        <v>7247.0680000000002</v>
      </c>
      <c r="H24" s="1660">
        <v>89.013999999999996</v>
      </c>
      <c r="M24" s="313"/>
      <c r="N24" s="135"/>
    </row>
    <row r="25" spans="1:14" s="499" customFormat="1" ht="16.2" customHeight="1">
      <c r="A25" s="354"/>
      <c r="B25" s="108" t="s">
        <v>43</v>
      </c>
      <c r="C25" s="1653" t="s">
        <v>539</v>
      </c>
      <c r="D25" s="457">
        <v>107.9</v>
      </c>
      <c r="E25" s="147">
        <v>104.1</v>
      </c>
      <c r="F25" s="227">
        <v>101.8</v>
      </c>
      <c r="G25" s="146">
        <v>142.4</v>
      </c>
      <c r="H25" s="147">
        <v>125.8</v>
      </c>
      <c r="M25" s="313"/>
      <c r="N25" s="135"/>
    </row>
    <row r="26" spans="1:14" s="553" customFormat="1" ht="6" customHeight="1">
      <c r="A26" s="354"/>
      <c r="B26" s="108"/>
      <c r="C26" s="1653"/>
      <c r="D26" s="457"/>
      <c r="E26" s="458"/>
      <c r="F26" s="227"/>
      <c r="G26" s="457"/>
      <c r="H26" s="147"/>
      <c r="M26" s="313"/>
      <c r="N26" s="135"/>
    </row>
    <row r="27" spans="1:14" s="553" customFormat="1" ht="10.199999999999999" customHeight="1">
      <c r="A27" s="354"/>
      <c r="B27" s="107"/>
      <c r="C27" s="161"/>
      <c r="D27" s="161"/>
      <c r="E27" s="162"/>
      <c r="F27" s="158"/>
      <c r="G27" s="161"/>
      <c r="H27" s="143"/>
    </row>
    <row r="28" spans="1:14" s="591" customFormat="1" ht="16.2" customHeight="1">
      <c r="A28" s="354">
        <v>2017</v>
      </c>
      <c r="B28" s="107" t="s">
        <v>75</v>
      </c>
      <c r="C28" s="219">
        <v>11.146000000000001</v>
      </c>
      <c r="D28" s="161">
        <v>126</v>
      </c>
      <c r="E28" s="162">
        <v>470</v>
      </c>
      <c r="F28" s="158">
        <v>6624</v>
      </c>
      <c r="G28" s="219">
        <f>667162/1000</f>
        <v>667.16200000000003</v>
      </c>
      <c r="H28" s="143">
        <f>6811/1000</f>
        <v>6.8109999999999999</v>
      </c>
    </row>
    <row r="29" spans="1:14" s="591" customFormat="1" ht="16.2" customHeight="1">
      <c r="A29" s="354"/>
      <c r="B29" s="107" t="s">
        <v>76</v>
      </c>
      <c r="C29" s="219">
        <v>11.281000000000001</v>
      </c>
      <c r="D29" s="161">
        <v>174</v>
      </c>
      <c r="E29" s="162">
        <v>495</v>
      </c>
      <c r="F29" s="158">
        <v>7555</v>
      </c>
      <c r="G29" s="219">
        <f>680124/1000</f>
        <v>680.12400000000002</v>
      </c>
      <c r="H29" s="143">
        <f>7235/1000</f>
        <v>7.2350000000000003</v>
      </c>
    </row>
    <row r="30" spans="1:14" s="591" customFormat="1" ht="16.2" customHeight="1">
      <c r="A30" s="354"/>
      <c r="B30" s="107" t="s">
        <v>77</v>
      </c>
      <c r="C30" s="219">
        <v>12.311</v>
      </c>
      <c r="D30" s="161">
        <v>118</v>
      </c>
      <c r="E30" s="162">
        <v>526</v>
      </c>
      <c r="F30" s="158">
        <v>6909</v>
      </c>
      <c r="G30" s="219">
        <f>418810/1000</f>
        <v>418.81</v>
      </c>
      <c r="H30" s="143">
        <f>7114/1000</f>
        <v>7.1139999999999999</v>
      </c>
    </row>
    <row r="31" spans="1:14" s="633" customFormat="1" ht="16.2" customHeight="1">
      <c r="A31" s="354"/>
      <c r="B31" s="107" t="s">
        <v>78</v>
      </c>
      <c r="C31" s="219">
        <v>10.414999999999999</v>
      </c>
      <c r="D31" s="161">
        <v>130</v>
      </c>
      <c r="E31" s="162">
        <v>541</v>
      </c>
      <c r="F31" s="158">
        <v>7666</v>
      </c>
      <c r="G31" s="219">
        <v>441.21600000000001</v>
      </c>
      <c r="H31" s="143">
        <v>10.138999999999999</v>
      </c>
    </row>
    <row r="32" spans="1:14" s="633" customFormat="1" ht="16.2" customHeight="1">
      <c r="A32" s="354"/>
      <c r="B32" s="107" t="s">
        <v>79</v>
      </c>
      <c r="C32" s="219">
        <v>11.423999999999999</v>
      </c>
      <c r="D32" s="161">
        <v>105</v>
      </c>
      <c r="E32" s="162">
        <v>531</v>
      </c>
      <c r="F32" s="158">
        <v>7340</v>
      </c>
      <c r="G32" s="219">
        <v>465.85300000000001</v>
      </c>
      <c r="H32" s="143">
        <v>8.2249999999999996</v>
      </c>
    </row>
    <row r="33" spans="1:8" s="633" customFormat="1" ht="16.2" customHeight="1">
      <c r="A33" s="354"/>
      <c r="B33" s="107" t="s">
        <v>80</v>
      </c>
      <c r="C33" s="219">
        <v>10</v>
      </c>
      <c r="D33" s="161">
        <v>230</v>
      </c>
      <c r="E33" s="162">
        <v>548</v>
      </c>
      <c r="F33" s="158">
        <v>7095</v>
      </c>
      <c r="G33" s="219">
        <v>474.48899999999998</v>
      </c>
      <c r="H33" s="143">
        <v>11.59</v>
      </c>
    </row>
    <row r="34" spans="1:8" s="1145" customFormat="1" ht="9" customHeight="1">
      <c r="A34" s="354"/>
      <c r="B34" s="107"/>
      <c r="C34" s="219"/>
      <c r="D34" s="161"/>
      <c r="E34" s="162"/>
      <c r="F34" s="158"/>
      <c r="G34" s="219"/>
      <c r="H34" s="143"/>
    </row>
    <row r="35" spans="1:8" s="1130" customFormat="1" ht="16.2" customHeight="1">
      <c r="A35" s="354">
        <v>2018</v>
      </c>
      <c r="B35" s="107" t="s">
        <v>81</v>
      </c>
      <c r="C35" s="219" t="s">
        <v>539</v>
      </c>
      <c r="D35" s="161">
        <v>182</v>
      </c>
      <c r="E35" s="162">
        <v>537</v>
      </c>
      <c r="F35" s="158">
        <v>6973</v>
      </c>
      <c r="G35" s="219">
        <v>573</v>
      </c>
      <c r="H35" s="143">
        <v>6.34</v>
      </c>
    </row>
    <row r="36" spans="1:8" s="1130" customFormat="1" ht="16.2" customHeight="1">
      <c r="A36" s="354"/>
      <c r="B36" s="107" t="s">
        <v>82</v>
      </c>
      <c r="C36" s="219">
        <v>10.11</v>
      </c>
      <c r="D36" s="161">
        <v>248</v>
      </c>
      <c r="E36" s="162">
        <v>476</v>
      </c>
      <c r="F36" s="158">
        <v>6660</v>
      </c>
      <c r="G36" s="219">
        <v>558.34</v>
      </c>
      <c r="H36" s="143">
        <v>15.683</v>
      </c>
    </row>
    <row r="37" spans="1:8" s="1130" customFormat="1" ht="16.2" customHeight="1">
      <c r="A37" s="354"/>
      <c r="B37" s="107" t="s">
        <v>71</v>
      </c>
      <c r="C37" s="219">
        <v>12.678000000000001</v>
      </c>
      <c r="D37" s="161">
        <v>134</v>
      </c>
      <c r="E37" s="162">
        <v>628</v>
      </c>
      <c r="F37" s="158">
        <v>7714</v>
      </c>
      <c r="G37" s="219">
        <v>837.29100000000005</v>
      </c>
      <c r="H37" s="143">
        <v>6.782</v>
      </c>
    </row>
    <row r="38" spans="1:8" s="1298" customFormat="1" ht="16.2" customHeight="1">
      <c r="A38" s="354"/>
      <c r="B38" s="107" t="s">
        <v>72</v>
      </c>
      <c r="C38" s="1653" t="s">
        <v>539</v>
      </c>
      <c r="D38" s="161">
        <v>136</v>
      </c>
      <c r="E38" s="162">
        <v>536</v>
      </c>
      <c r="F38" s="158">
        <v>6767</v>
      </c>
      <c r="G38" s="219">
        <v>871.59400000000005</v>
      </c>
      <c r="H38" s="143">
        <v>9.6720000000000006</v>
      </c>
    </row>
    <row r="39" spans="1:8" s="1298" customFormat="1" ht="16.2" customHeight="1">
      <c r="A39" s="354"/>
      <c r="B39" s="107" t="s">
        <v>73</v>
      </c>
      <c r="C39" s="219">
        <v>15.04</v>
      </c>
      <c r="D39" s="161">
        <v>140</v>
      </c>
      <c r="E39" s="162">
        <v>495</v>
      </c>
      <c r="F39" s="158">
        <v>7172</v>
      </c>
      <c r="G39" s="219">
        <v>904.06899999999996</v>
      </c>
      <c r="H39" s="143">
        <v>8.8309999999999995</v>
      </c>
    </row>
    <row r="40" spans="1:8" s="1298" customFormat="1" ht="16.2" customHeight="1">
      <c r="A40" s="354"/>
      <c r="B40" s="107" t="s">
        <v>74</v>
      </c>
      <c r="C40" s="219">
        <v>14.436</v>
      </c>
      <c r="D40" s="161">
        <v>113</v>
      </c>
      <c r="E40" s="162">
        <v>492</v>
      </c>
      <c r="F40" s="158">
        <v>6836</v>
      </c>
      <c r="G40" s="219">
        <v>920.798</v>
      </c>
      <c r="H40" s="143">
        <v>11.212999999999999</v>
      </c>
    </row>
    <row r="41" spans="1:8" s="1633" customFormat="1" ht="16.2" customHeight="1">
      <c r="A41" s="354"/>
      <c r="B41" s="1652" t="s">
        <v>75</v>
      </c>
      <c r="C41" s="1653" t="s">
        <v>539</v>
      </c>
      <c r="D41" s="1668">
        <v>164</v>
      </c>
      <c r="E41" s="1669">
        <v>491</v>
      </c>
      <c r="F41" s="1667">
        <v>7571</v>
      </c>
      <c r="G41" s="1653">
        <v>868.58699999999999</v>
      </c>
      <c r="H41" s="1660">
        <v>12.510999999999999</v>
      </c>
    </row>
    <row r="42" spans="1:8" s="1633" customFormat="1" ht="16.2" customHeight="1">
      <c r="A42" s="354"/>
      <c r="B42" s="1652" t="s">
        <v>76</v>
      </c>
      <c r="C42" s="1653" t="s">
        <v>539</v>
      </c>
      <c r="D42" s="1668">
        <v>124</v>
      </c>
      <c r="E42" s="1669">
        <v>511</v>
      </c>
      <c r="F42" s="1667">
        <v>7435</v>
      </c>
      <c r="G42" s="1653">
        <v>1000</v>
      </c>
      <c r="H42" s="1660">
        <v>7.6909999999999998</v>
      </c>
    </row>
    <row r="43" spans="1:8" s="1633" customFormat="1" ht="16.2" customHeight="1">
      <c r="A43" s="354"/>
      <c r="B43" s="1652" t="s">
        <v>77</v>
      </c>
      <c r="C43" s="1653" t="s">
        <v>539</v>
      </c>
      <c r="D43" s="1668">
        <v>175</v>
      </c>
      <c r="E43" s="1669">
        <v>525</v>
      </c>
      <c r="F43" s="1667">
        <v>7168</v>
      </c>
      <c r="G43" s="1653">
        <v>713.97699999999998</v>
      </c>
      <c r="H43" s="1660">
        <v>9.141</v>
      </c>
    </row>
    <row r="44" spans="1:8" s="346" customFormat="1" ht="16.2" customHeight="1">
      <c r="A44" s="354"/>
      <c r="B44" s="108" t="s">
        <v>43</v>
      </c>
      <c r="C44" s="146" t="s">
        <v>539</v>
      </c>
      <c r="D44" s="146">
        <v>148.30000000000001</v>
      </c>
      <c r="E44" s="147">
        <v>99.8</v>
      </c>
      <c r="F44" s="227">
        <v>103.7</v>
      </c>
      <c r="G44" s="146">
        <v>170.5</v>
      </c>
      <c r="H44" s="147">
        <v>128.5</v>
      </c>
    </row>
    <row r="45" spans="1:8" s="125" customFormat="1" ht="16.2" customHeight="1">
      <c r="A45" s="354"/>
      <c r="B45" s="281" t="s">
        <v>44</v>
      </c>
      <c r="C45" s="242" t="s">
        <v>539</v>
      </c>
      <c r="D45" s="242">
        <v>141.1</v>
      </c>
      <c r="E45" s="278">
        <v>102.7</v>
      </c>
      <c r="F45" s="242">
        <v>96.4</v>
      </c>
      <c r="G45" s="242">
        <v>71.400000000000006</v>
      </c>
      <c r="H45" s="278">
        <v>118.9</v>
      </c>
    </row>
    <row r="46" spans="1:8" s="125" customFormat="1" ht="18.899999999999999" customHeight="1">
      <c r="A46" s="2253" t="s">
        <v>600</v>
      </c>
      <c r="B46" s="2253"/>
      <c r="C46" s="2253"/>
      <c r="D46" s="2253"/>
      <c r="E46" s="2253"/>
      <c r="F46" s="2253"/>
      <c r="G46" s="2253"/>
      <c r="H46" s="2253"/>
    </row>
    <row r="47" spans="1:8" s="1482" customFormat="1" ht="13.95" customHeight="1">
      <c r="A47" s="2255" t="s">
        <v>512</v>
      </c>
      <c r="B47" s="2255"/>
      <c r="C47" s="2255"/>
      <c r="D47" s="2255"/>
      <c r="E47" s="2255"/>
      <c r="F47" s="2255"/>
      <c r="G47" s="2255"/>
      <c r="H47" s="2255"/>
    </row>
    <row r="48" spans="1:8">
      <c r="A48" s="440"/>
    </row>
  </sheetData>
  <mergeCells count="10">
    <mergeCell ref="A46:H46"/>
    <mergeCell ref="A47:H47"/>
    <mergeCell ref="F3:F4"/>
    <mergeCell ref="D5:F5"/>
    <mergeCell ref="G3:G5"/>
    <mergeCell ref="H3:H5"/>
    <mergeCell ref="C3:C5"/>
    <mergeCell ref="D3:D4"/>
    <mergeCell ref="E3:E4"/>
    <mergeCell ref="A3:B5"/>
  </mergeCells>
  <phoneticPr fontId="0" type="noConversion"/>
  <hyperlinks>
    <hyperlink ref="G2:H2" location="'Spis tablic     List of tables'!A58" display="Return to list of tables"/>
    <hyperlink ref="H1" location="'Spis tablic     List of tables'!A55" display="Powrót do spisu tablic"/>
    <hyperlink ref="G1" location="'Spis tablic     List of tables'!A55" display="Powrót do spisu tablic"/>
  </hyperlinks>
  <pageMargins left="0.39370078740157483" right="0.39370078740157483" top="0.19685039370078741" bottom="0.19685039370078741" header="0.31496062992125984" footer="0.31496062992125984"/>
  <pageSetup paperSize="9" scale="98"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0"/>
  <sheetViews>
    <sheetView zoomScaleNormal="100" workbookViewId="0"/>
  </sheetViews>
  <sheetFormatPr defaultColWidth="9" defaultRowHeight="13.8"/>
  <cols>
    <col min="1" max="1" width="8.59765625" style="290" customWidth="1"/>
    <col min="2" max="2" width="9.8984375" style="290" customWidth="1"/>
    <col min="3" max="9" width="9.69921875" style="290" customWidth="1"/>
    <col min="10" max="16384" width="9" style="290"/>
  </cols>
  <sheetData>
    <row r="1" spans="1:14" ht="15.6">
      <c r="A1" s="384" t="s">
        <v>513</v>
      </c>
      <c r="B1" s="384"/>
      <c r="C1" s="384"/>
      <c r="D1" s="384"/>
      <c r="E1" s="384"/>
      <c r="F1" s="817"/>
      <c r="G1" s="817"/>
      <c r="H1" s="2260" t="s">
        <v>31</v>
      </c>
      <c r="I1" s="2261"/>
    </row>
    <row r="2" spans="1:14" s="1327" customFormat="1" ht="15">
      <c r="A2" s="1405" t="s">
        <v>1352</v>
      </c>
      <c r="B2" s="1405"/>
      <c r="C2" s="1405"/>
      <c r="D2" s="1405"/>
      <c r="E2" s="1405"/>
      <c r="H2" s="2262" t="s">
        <v>283</v>
      </c>
      <c r="I2" s="2263"/>
    </row>
    <row r="3" spans="1:14" ht="30" customHeight="1">
      <c r="A3" s="2270" t="s">
        <v>1353</v>
      </c>
      <c r="B3" s="2271"/>
      <c r="C3" s="2256" t="s">
        <v>1354</v>
      </c>
      <c r="D3" s="2267" t="s">
        <v>1357</v>
      </c>
      <c r="E3" s="2268"/>
      <c r="F3" s="2256" t="s">
        <v>1358</v>
      </c>
      <c r="G3" s="2256" t="s">
        <v>1359</v>
      </c>
      <c r="H3" s="1955" t="s">
        <v>1360</v>
      </c>
      <c r="I3" s="1951" t="s">
        <v>1361</v>
      </c>
    </row>
    <row r="4" spans="1:14" ht="145.19999999999999" customHeight="1">
      <c r="A4" s="2272"/>
      <c r="B4" s="2273"/>
      <c r="C4" s="1984"/>
      <c r="D4" s="2256" t="s">
        <v>1355</v>
      </c>
      <c r="E4" s="2256" t="s">
        <v>1356</v>
      </c>
      <c r="F4" s="2269"/>
      <c r="G4" s="2257"/>
      <c r="H4" s="2264"/>
      <c r="I4" s="2265"/>
    </row>
    <row r="5" spans="1:14" ht="31.5" customHeight="1">
      <c r="A5" s="2274"/>
      <c r="B5" s="2275"/>
      <c r="C5" s="1985"/>
      <c r="D5" s="1985"/>
      <c r="E5" s="1985"/>
      <c r="F5" s="1985"/>
      <c r="G5" s="2258"/>
      <c r="H5" s="2258"/>
      <c r="I5" s="2266"/>
    </row>
    <row r="6" spans="1:14" s="531" customFormat="1" ht="15" customHeight="1">
      <c r="A6" s="376">
        <v>2016</v>
      </c>
      <c r="B6" s="527" t="s">
        <v>53</v>
      </c>
      <c r="C6" s="379">
        <v>1967</v>
      </c>
      <c r="D6" s="528">
        <v>17176</v>
      </c>
      <c r="E6" s="528">
        <v>301407</v>
      </c>
      <c r="F6" s="528">
        <v>37091</v>
      </c>
      <c r="G6" s="528">
        <v>302</v>
      </c>
      <c r="H6" s="528">
        <v>34957</v>
      </c>
      <c r="I6" s="326">
        <v>9309</v>
      </c>
    </row>
    <row r="7" spans="1:14" s="634" customFormat="1" ht="15" customHeight="1">
      <c r="A7" s="376">
        <v>2017</v>
      </c>
      <c r="B7" s="527" t="s">
        <v>53</v>
      </c>
      <c r="C7" s="379">
        <v>1926</v>
      </c>
      <c r="D7" s="528">
        <v>14720</v>
      </c>
      <c r="E7" s="528">
        <v>273652</v>
      </c>
      <c r="F7" s="528">
        <v>53952</v>
      </c>
      <c r="G7" s="608">
        <v>292.202</v>
      </c>
      <c r="H7" s="528">
        <v>56709</v>
      </c>
      <c r="I7" s="326">
        <v>9364.0789999999997</v>
      </c>
    </row>
    <row r="8" spans="1:14" s="324" customFormat="1" ht="15" customHeight="1">
      <c r="A8" s="376"/>
      <c r="B8" s="377" t="s">
        <v>43</v>
      </c>
      <c r="C8" s="378">
        <v>97.9</v>
      </c>
      <c r="D8" s="459">
        <v>85.7</v>
      </c>
      <c r="E8" s="536">
        <v>90.8</v>
      </c>
      <c r="F8" s="459">
        <v>145.5</v>
      </c>
      <c r="G8" s="459">
        <v>96.7</v>
      </c>
      <c r="H8" s="459">
        <v>162.19999999999999</v>
      </c>
      <c r="I8" s="920">
        <v>100.6</v>
      </c>
    </row>
    <row r="9" spans="1:14" s="438" customFormat="1" ht="4.95" customHeight="1">
      <c r="A9" s="376"/>
      <c r="B9" s="377"/>
      <c r="C9" s="699"/>
      <c r="D9" s="536"/>
      <c r="E9" s="536"/>
      <c r="F9" s="536"/>
      <c r="G9" s="536"/>
      <c r="H9" s="677"/>
      <c r="I9" s="920"/>
    </row>
    <row r="10" spans="1:14" s="592" customFormat="1" ht="15" customHeight="1">
      <c r="A10" s="376">
        <v>2017</v>
      </c>
      <c r="B10" s="527" t="s">
        <v>618</v>
      </c>
      <c r="C10" s="379">
        <v>1101</v>
      </c>
      <c r="D10" s="528">
        <v>9585</v>
      </c>
      <c r="E10" s="528">
        <v>154974</v>
      </c>
      <c r="F10" s="528">
        <v>30508</v>
      </c>
      <c r="G10" s="608">
        <f>166692/1000</f>
        <v>166.69200000000001</v>
      </c>
      <c r="H10" s="528">
        <v>32759</v>
      </c>
      <c r="I10" s="326">
        <f>5084610/1000</f>
        <v>5084.6099999999997</v>
      </c>
      <c r="N10" s="581"/>
    </row>
    <row r="11" spans="1:14" s="592" customFormat="1" ht="15" customHeight="1">
      <c r="A11" s="376"/>
      <c r="B11" s="527" t="s">
        <v>619</v>
      </c>
      <c r="C11" s="379">
        <v>1288</v>
      </c>
      <c r="D11" s="528">
        <v>10592</v>
      </c>
      <c r="E11" s="528">
        <v>179307</v>
      </c>
      <c r="F11" s="528">
        <v>35030</v>
      </c>
      <c r="G11" s="608">
        <f>191115/1000</f>
        <v>191.11500000000001</v>
      </c>
      <c r="H11" s="528">
        <v>37422</v>
      </c>
      <c r="I11" s="326">
        <f>6013327/1000</f>
        <v>6013.3270000000002</v>
      </c>
      <c r="N11" s="581"/>
    </row>
    <row r="12" spans="1:14" s="592" customFormat="1" ht="15" customHeight="1">
      <c r="A12" s="376"/>
      <c r="B12" s="527" t="s">
        <v>620</v>
      </c>
      <c r="C12" s="379">
        <v>1458</v>
      </c>
      <c r="D12" s="528">
        <v>11245</v>
      </c>
      <c r="E12" s="528">
        <v>203692</v>
      </c>
      <c r="F12" s="528">
        <v>39726</v>
      </c>
      <c r="G12" s="608">
        <f>216172/1000</f>
        <v>216.172</v>
      </c>
      <c r="H12" s="528">
        <v>42505</v>
      </c>
      <c r="I12" s="326">
        <f>6932260/1000</f>
        <v>6932.26</v>
      </c>
      <c r="N12" s="581"/>
    </row>
    <row r="13" spans="1:14" s="634" customFormat="1" ht="15" customHeight="1">
      <c r="A13" s="376"/>
      <c r="B13" s="527" t="s">
        <v>621</v>
      </c>
      <c r="C13" s="379">
        <v>1618</v>
      </c>
      <c r="D13" s="528">
        <v>12645</v>
      </c>
      <c r="E13" s="528">
        <v>229742</v>
      </c>
      <c r="F13" s="528">
        <v>44621</v>
      </c>
      <c r="G13" s="608">
        <v>241.28100000000001</v>
      </c>
      <c r="H13" s="528">
        <v>47927</v>
      </c>
      <c r="I13" s="326">
        <v>7876.107</v>
      </c>
      <c r="N13" s="581"/>
    </row>
    <row r="14" spans="1:14" s="634" customFormat="1" ht="15" customHeight="1">
      <c r="A14" s="376"/>
      <c r="B14" s="527" t="s">
        <v>622</v>
      </c>
      <c r="C14" s="379">
        <v>1770</v>
      </c>
      <c r="D14" s="528">
        <v>14001</v>
      </c>
      <c r="E14" s="528">
        <v>253597</v>
      </c>
      <c r="F14" s="528">
        <v>49641</v>
      </c>
      <c r="G14" s="608">
        <v>268.87400000000002</v>
      </c>
      <c r="H14" s="528">
        <v>53011</v>
      </c>
      <c r="I14" s="326">
        <v>8689.5429999999997</v>
      </c>
      <c r="N14" s="581"/>
    </row>
    <row r="15" spans="1:14" s="634" customFormat="1" ht="15" customHeight="1">
      <c r="A15" s="376"/>
      <c r="B15" s="527" t="s">
        <v>53</v>
      </c>
      <c r="C15" s="379">
        <v>1926</v>
      </c>
      <c r="D15" s="528">
        <v>14720</v>
      </c>
      <c r="E15" s="528">
        <v>273652</v>
      </c>
      <c r="F15" s="528">
        <v>53952</v>
      </c>
      <c r="G15" s="608">
        <v>292.202</v>
      </c>
      <c r="H15" s="528">
        <v>56709</v>
      </c>
      <c r="I15" s="326">
        <v>9364.0789999999997</v>
      </c>
      <c r="N15" s="581"/>
    </row>
    <row r="16" spans="1:14" s="662" customFormat="1" ht="9" customHeight="1">
      <c r="A16" s="376"/>
      <c r="B16" s="527"/>
      <c r="C16" s="379"/>
      <c r="D16" s="528"/>
      <c r="E16" s="528"/>
      <c r="F16" s="528"/>
      <c r="G16" s="608"/>
      <c r="H16" s="528"/>
      <c r="I16" s="326"/>
      <c r="N16" s="581"/>
    </row>
    <row r="17" spans="1:14" s="662" customFormat="1" ht="15" customHeight="1">
      <c r="A17" s="376">
        <v>2018</v>
      </c>
      <c r="B17" s="527" t="s">
        <v>614</v>
      </c>
      <c r="C17" s="379">
        <v>359</v>
      </c>
      <c r="D17" s="528" t="s">
        <v>2034</v>
      </c>
      <c r="E17" s="528">
        <v>47301</v>
      </c>
      <c r="F17" s="528">
        <v>8720</v>
      </c>
      <c r="G17" s="608">
        <v>55.594000000000001</v>
      </c>
      <c r="H17" s="528">
        <v>8252</v>
      </c>
      <c r="I17" s="326">
        <v>1115</v>
      </c>
      <c r="N17" s="581"/>
    </row>
    <row r="18" spans="1:14" s="662" customFormat="1" ht="15" customHeight="1">
      <c r="A18" s="376"/>
      <c r="B18" s="527" t="s">
        <v>615</v>
      </c>
      <c r="C18" s="379">
        <v>538</v>
      </c>
      <c r="D18" s="528" t="s">
        <v>2033</v>
      </c>
      <c r="E18" s="528">
        <v>74331</v>
      </c>
      <c r="F18" s="528">
        <v>13684</v>
      </c>
      <c r="G18" s="608">
        <v>84.07</v>
      </c>
      <c r="H18" s="528">
        <v>13385</v>
      </c>
      <c r="I18" s="326">
        <v>1780.3879999999999</v>
      </c>
      <c r="N18" s="581"/>
    </row>
    <row r="19" spans="1:14" s="662" customFormat="1" ht="15" customHeight="1">
      <c r="A19" s="376"/>
      <c r="B19" s="527" t="s">
        <v>616</v>
      </c>
      <c r="C19" s="379">
        <v>715</v>
      </c>
      <c r="D19" s="528" t="s">
        <v>2032</v>
      </c>
      <c r="E19" s="528">
        <v>100938</v>
      </c>
      <c r="F19" s="528">
        <v>18456</v>
      </c>
      <c r="G19" s="608">
        <v>112.004</v>
      </c>
      <c r="H19" s="528">
        <v>18371</v>
      </c>
      <c r="I19" s="326">
        <v>2760.2930000000001</v>
      </c>
      <c r="N19" s="581"/>
    </row>
    <row r="20" spans="1:14" s="662" customFormat="1" ht="15" customHeight="1">
      <c r="A20" s="376"/>
      <c r="B20" s="527" t="s">
        <v>617</v>
      </c>
      <c r="C20" s="379">
        <v>882</v>
      </c>
      <c r="D20" s="528" t="s">
        <v>2031</v>
      </c>
      <c r="E20" s="528">
        <v>127274</v>
      </c>
      <c r="F20" s="528">
        <v>23399</v>
      </c>
      <c r="G20" s="608">
        <v>144.173</v>
      </c>
      <c r="H20" s="528">
        <v>23081</v>
      </c>
      <c r="I20" s="326">
        <v>3746.5419999999999</v>
      </c>
      <c r="N20" s="581"/>
    </row>
    <row r="21" spans="1:14" s="662" customFormat="1" ht="15" customHeight="1">
      <c r="A21" s="376"/>
      <c r="B21" s="527" t="s">
        <v>613</v>
      </c>
      <c r="C21" s="379">
        <v>1064</v>
      </c>
      <c r="D21" s="528" t="s">
        <v>2030</v>
      </c>
      <c r="E21" s="528">
        <v>155206</v>
      </c>
      <c r="F21" s="528">
        <v>28998</v>
      </c>
      <c r="G21" s="608">
        <v>176.66499999999999</v>
      </c>
      <c r="H21" s="528">
        <v>28308</v>
      </c>
      <c r="I21" s="326">
        <v>4876.2359999999999</v>
      </c>
      <c r="N21" s="581"/>
    </row>
    <row r="22" spans="1:14" s="662" customFormat="1" ht="15" customHeight="1">
      <c r="A22" s="376"/>
      <c r="B22" s="1670" t="s">
        <v>618</v>
      </c>
      <c r="C22" s="379">
        <v>1148</v>
      </c>
      <c r="D22" s="1671">
        <v>9364</v>
      </c>
      <c r="E22" s="1671">
        <v>185709</v>
      </c>
      <c r="F22" s="1671">
        <v>34189</v>
      </c>
      <c r="G22" s="1672">
        <v>206.828</v>
      </c>
      <c r="H22" s="1671">
        <v>33576</v>
      </c>
      <c r="I22" s="326">
        <v>6033.2790000000005</v>
      </c>
      <c r="N22" s="581"/>
    </row>
    <row r="23" spans="1:14" s="662" customFormat="1" ht="15" customHeight="1">
      <c r="A23" s="376"/>
      <c r="B23" s="1670" t="s">
        <v>619</v>
      </c>
      <c r="C23" s="379">
        <v>1351</v>
      </c>
      <c r="D23" s="1671">
        <v>9853</v>
      </c>
      <c r="E23" s="1671">
        <v>210091</v>
      </c>
      <c r="F23" s="1671">
        <v>39003</v>
      </c>
      <c r="G23" s="1672">
        <v>239.13499999999999</v>
      </c>
      <c r="H23" s="1671">
        <v>38463</v>
      </c>
      <c r="I23" s="326">
        <v>7163.2889999999998</v>
      </c>
      <c r="N23" s="581"/>
    </row>
    <row r="24" spans="1:14" s="662" customFormat="1" ht="15" customHeight="1">
      <c r="A24" s="376"/>
      <c r="B24" s="1670" t="s">
        <v>620</v>
      </c>
      <c r="C24" s="379">
        <v>1514</v>
      </c>
      <c r="D24" s="1671">
        <v>10827</v>
      </c>
      <c r="E24" s="1671">
        <v>236097</v>
      </c>
      <c r="F24" s="1671">
        <v>43792</v>
      </c>
      <c r="G24" s="1672">
        <v>271.81900000000002</v>
      </c>
      <c r="H24" s="1671">
        <v>43612</v>
      </c>
      <c r="I24" s="326">
        <v>8231.7710000000006</v>
      </c>
      <c r="N24" s="581"/>
    </row>
    <row r="25" spans="1:14" s="500" customFormat="1" ht="15" customHeight="1">
      <c r="A25" s="376"/>
      <c r="B25" s="377" t="s">
        <v>43</v>
      </c>
      <c r="C25" s="378">
        <v>103.8</v>
      </c>
      <c r="D25" s="536">
        <v>96.3</v>
      </c>
      <c r="E25" s="536">
        <v>115.9</v>
      </c>
      <c r="F25" s="536">
        <v>110.2</v>
      </c>
      <c r="G25" s="536">
        <v>125.7</v>
      </c>
      <c r="H25" s="536">
        <v>102.6</v>
      </c>
      <c r="I25" s="920">
        <v>118.7</v>
      </c>
      <c r="N25" s="581"/>
    </row>
    <row r="26" spans="1:14" s="554" customFormat="1" ht="10.199999999999999" customHeight="1">
      <c r="A26" s="376"/>
      <c r="B26" s="377"/>
      <c r="C26" s="378"/>
      <c r="D26" s="536"/>
      <c r="E26" s="536"/>
      <c r="F26" s="536"/>
      <c r="G26" s="536"/>
      <c r="H26" s="536"/>
      <c r="I26" s="920"/>
      <c r="N26" s="581"/>
    </row>
    <row r="27" spans="1:14" s="592" customFormat="1" ht="15" customHeight="1">
      <c r="A27" s="376">
        <v>2017</v>
      </c>
      <c r="B27" s="527" t="s">
        <v>75</v>
      </c>
      <c r="C27" s="379">
        <v>77</v>
      </c>
      <c r="D27" s="528">
        <v>1037</v>
      </c>
      <c r="E27" s="528">
        <v>22883</v>
      </c>
      <c r="F27" s="528">
        <v>4465</v>
      </c>
      <c r="G27" s="608">
        <f>26567/1000</f>
        <v>26.567</v>
      </c>
      <c r="H27" s="528">
        <v>6083</v>
      </c>
      <c r="I27" s="326">
        <f>853387/1000</f>
        <v>853.38699999999994</v>
      </c>
    </row>
    <row r="28" spans="1:14" s="592" customFormat="1" ht="15" customHeight="1">
      <c r="A28" s="376"/>
      <c r="B28" s="527" t="s">
        <v>76</v>
      </c>
      <c r="C28" s="379">
        <v>186</v>
      </c>
      <c r="D28" s="528">
        <v>1007</v>
      </c>
      <c r="E28" s="528">
        <v>24333</v>
      </c>
      <c r="F28" s="528">
        <v>4522</v>
      </c>
      <c r="G28" s="608">
        <f>24423/1000</f>
        <v>24.422999999999998</v>
      </c>
      <c r="H28" s="528">
        <v>4663</v>
      </c>
      <c r="I28" s="326">
        <f>928717/1000</f>
        <v>928.71699999999998</v>
      </c>
    </row>
    <row r="29" spans="1:14" s="592" customFormat="1" ht="15" customHeight="1">
      <c r="A29" s="376"/>
      <c r="B29" s="527" t="s">
        <v>77</v>
      </c>
      <c r="C29" s="379">
        <v>170</v>
      </c>
      <c r="D29" s="528">
        <v>653</v>
      </c>
      <c r="E29" s="528">
        <v>24385</v>
      </c>
      <c r="F29" s="528">
        <v>4696</v>
      </c>
      <c r="G29" s="608">
        <f>25257/1000</f>
        <v>25.257000000000001</v>
      </c>
      <c r="H29" s="528">
        <v>5083</v>
      </c>
      <c r="I29" s="326">
        <f>918933/1000</f>
        <v>918.93299999999999</v>
      </c>
    </row>
    <row r="30" spans="1:14" s="634" customFormat="1" ht="15" customHeight="1">
      <c r="A30" s="376"/>
      <c r="B30" s="527" t="s">
        <v>78</v>
      </c>
      <c r="C30" s="379">
        <v>160</v>
      </c>
      <c r="D30" s="528">
        <v>1217</v>
      </c>
      <c r="E30" s="528">
        <v>26050</v>
      </c>
      <c r="F30" s="528">
        <v>4895</v>
      </c>
      <c r="G30" s="608">
        <v>25.109000000000002</v>
      </c>
      <c r="H30" s="528">
        <v>5422</v>
      </c>
      <c r="I30" s="326">
        <v>943.84699999999998</v>
      </c>
    </row>
    <row r="31" spans="1:14" s="634" customFormat="1" ht="15" customHeight="1">
      <c r="A31" s="376"/>
      <c r="B31" s="527" t="s">
        <v>79</v>
      </c>
      <c r="C31" s="379">
        <v>152</v>
      </c>
      <c r="D31" s="528">
        <v>1356</v>
      </c>
      <c r="E31" s="528">
        <v>23855</v>
      </c>
      <c r="F31" s="528">
        <v>5020</v>
      </c>
      <c r="G31" s="608">
        <v>27.593</v>
      </c>
      <c r="H31" s="528">
        <v>5083</v>
      </c>
      <c r="I31" s="326">
        <v>813.43600000000004</v>
      </c>
    </row>
    <row r="32" spans="1:14" s="634" customFormat="1" ht="15" customHeight="1">
      <c r="A32" s="376"/>
      <c r="B32" s="527" t="s">
        <v>80</v>
      </c>
      <c r="C32" s="379">
        <v>155</v>
      </c>
      <c r="D32" s="528">
        <v>719</v>
      </c>
      <c r="E32" s="528">
        <v>20055</v>
      </c>
      <c r="F32" s="528">
        <v>4311</v>
      </c>
      <c r="G32" s="608">
        <v>23.327999999999999</v>
      </c>
      <c r="H32" s="528">
        <v>3698</v>
      </c>
      <c r="I32" s="326">
        <v>674.53599999999994</v>
      </c>
    </row>
    <row r="33" spans="1:13" s="662" customFormat="1" ht="9" customHeight="1">
      <c r="A33" s="376"/>
      <c r="B33" s="527"/>
      <c r="C33" s="379"/>
      <c r="D33" s="528"/>
      <c r="E33" s="528"/>
      <c r="F33" s="528"/>
      <c r="G33" s="608"/>
      <c r="H33" s="528"/>
      <c r="I33" s="326"/>
    </row>
    <row r="34" spans="1:13" s="662" customFormat="1" ht="15" customHeight="1">
      <c r="A34" s="376">
        <v>2018</v>
      </c>
      <c r="B34" s="527" t="s">
        <v>81</v>
      </c>
      <c r="C34" s="379">
        <v>173</v>
      </c>
      <c r="D34" s="528">
        <v>1032</v>
      </c>
      <c r="E34" s="528">
        <v>24409</v>
      </c>
      <c r="F34" s="528">
        <v>4462</v>
      </c>
      <c r="G34" s="608">
        <v>27</v>
      </c>
      <c r="H34" s="528">
        <v>3678</v>
      </c>
      <c r="I34" s="326" t="s">
        <v>1751</v>
      </c>
      <c r="M34" s="581"/>
    </row>
    <row r="35" spans="1:13" s="662" customFormat="1" ht="15" customHeight="1">
      <c r="A35" s="376"/>
      <c r="B35" s="527" t="s">
        <v>82</v>
      </c>
      <c r="C35" s="379">
        <v>186</v>
      </c>
      <c r="D35" s="528">
        <v>1458</v>
      </c>
      <c r="E35" s="528">
        <v>22892</v>
      </c>
      <c r="F35" s="528">
        <v>4258</v>
      </c>
      <c r="G35" s="608">
        <v>28.346</v>
      </c>
      <c r="H35" s="528">
        <v>4574</v>
      </c>
      <c r="I35" s="326">
        <v>445.32400000000001</v>
      </c>
    </row>
    <row r="36" spans="1:13" s="662" customFormat="1" ht="15" customHeight="1">
      <c r="A36" s="376"/>
      <c r="B36" s="527" t="s">
        <v>71</v>
      </c>
      <c r="C36" s="379">
        <v>179</v>
      </c>
      <c r="D36" s="528">
        <v>1662</v>
      </c>
      <c r="E36" s="528">
        <v>27030</v>
      </c>
      <c r="F36" s="528">
        <v>4964</v>
      </c>
      <c r="G36" s="608">
        <v>28.475999999999999</v>
      </c>
      <c r="H36" s="528">
        <v>5133</v>
      </c>
      <c r="I36" s="326">
        <v>665.39099999999996</v>
      </c>
      <c r="M36" s="581"/>
    </row>
    <row r="37" spans="1:13" s="662" customFormat="1" ht="15" customHeight="1">
      <c r="A37" s="376"/>
      <c r="B37" s="527" t="s">
        <v>72</v>
      </c>
      <c r="C37" s="379">
        <v>177</v>
      </c>
      <c r="D37" s="528">
        <v>1495</v>
      </c>
      <c r="E37" s="528">
        <v>26607</v>
      </c>
      <c r="F37" s="528">
        <v>4772</v>
      </c>
      <c r="G37" s="608">
        <v>27.934000000000001</v>
      </c>
      <c r="H37" s="528">
        <v>4986</v>
      </c>
      <c r="I37" s="326">
        <v>979.90499999999997</v>
      </c>
      <c r="M37" s="581"/>
    </row>
    <row r="38" spans="1:13" s="662" customFormat="1" ht="15" customHeight="1">
      <c r="A38" s="376"/>
      <c r="B38" s="527" t="s">
        <v>73</v>
      </c>
      <c r="C38" s="379">
        <v>167</v>
      </c>
      <c r="D38" s="528">
        <v>1291</v>
      </c>
      <c r="E38" s="528">
        <v>26336</v>
      </c>
      <c r="F38" s="528">
        <v>4943</v>
      </c>
      <c r="G38" s="608">
        <v>32.168999999999997</v>
      </c>
      <c r="H38" s="528">
        <v>4710</v>
      </c>
      <c r="I38" s="326">
        <v>986.24900000000002</v>
      </c>
      <c r="M38" s="581"/>
    </row>
    <row r="39" spans="1:13" s="662" customFormat="1" ht="15" customHeight="1">
      <c r="A39" s="376"/>
      <c r="B39" s="527" t="s">
        <v>74</v>
      </c>
      <c r="C39" s="379">
        <v>184</v>
      </c>
      <c r="D39" s="528">
        <v>1311</v>
      </c>
      <c r="E39" s="528">
        <v>27932</v>
      </c>
      <c r="F39" s="528" t="s">
        <v>539</v>
      </c>
      <c r="G39" s="608">
        <v>32.491999999999997</v>
      </c>
      <c r="H39" s="528">
        <v>5228</v>
      </c>
      <c r="I39" s="326">
        <v>1129.694</v>
      </c>
      <c r="M39" s="581"/>
    </row>
    <row r="40" spans="1:13" s="662" customFormat="1" ht="15" customHeight="1">
      <c r="A40" s="376"/>
      <c r="B40" s="1670" t="s">
        <v>75</v>
      </c>
      <c r="C40" s="379">
        <v>84</v>
      </c>
      <c r="D40" s="1671">
        <v>1115</v>
      </c>
      <c r="E40" s="1671">
        <v>30503</v>
      </c>
      <c r="F40" s="528">
        <v>5191</v>
      </c>
      <c r="G40" s="1672">
        <v>30.163</v>
      </c>
      <c r="H40" s="1671">
        <v>5268</v>
      </c>
      <c r="I40" s="326">
        <v>1157.0429999999999</v>
      </c>
      <c r="M40" s="581"/>
    </row>
    <row r="41" spans="1:13" s="662" customFormat="1" ht="15" customHeight="1">
      <c r="A41" s="376"/>
      <c r="B41" s="1670" t="s">
        <v>76</v>
      </c>
      <c r="C41" s="379">
        <v>203</v>
      </c>
      <c r="D41" s="1671">
        <v>489</v>
      </c>
      <c r="E41" s="1671">
        <v>24382</v>
      </c>
      <c r="F41" s="528" t="s">
        <v>539</v>
      </c>
      <c r="G41" s="1672">
        <v>32.307000000000002</v>
      </c>
      <c r="H41" s="1671">
        <v>4890</v>
      </c>
      <c r="I41" s="326">
        <v>1130.01</v>
      </c>
      <c r="M41" s="581"/>
    </row>
    <row r="42" spans="1:13" s="662" customFormat="1" ht="15" customHeight="1">
      <c r="A42" s="376"/>
      <c r="B42" s="1670" t="s">
        <v>77</v>
      </c>
      <c r="C42" s="379">
        <v>163</v>
      </c>
      <c r="D42" s="1671">
        <v>974</v>
      </c>
      <c r="E42" s="1671">
        <v>26006</v>
      </c>
      <c r="F42" s="1671">
        <v>4789</v>
      </c>
      <c r="G42" s="1672">
        <v>32.683999999999997</v>
      </c>
      <c r="H42" s="1671">
        <v>5149</v>
      </c>
      <c r="I42" s="326">
        <v>1068.482</v>
      </c>
      <c r="M42" s="581"/>
    </row>
    <row r="43" spans="1:13" s="324" customFormat="1" ht="15" customHeight="1">
      <c r="A43" s="376"/>
      <c r="B43" s="377" t="s">
        <v>43</v>
      </c>
      <c r="C43" s="378">
        <v>95.9</v>
      </c>
      <c r="D43" s="536">
        <v>149.19999999999999</v>
      </c>
      <c r="E43" s="536">
        <v>106.6</v>
      </c>
      <c r="F43" s="536">
        <v>102</v>
      </c>
      <c r="G43" s="536">
        <v>129.4</v>
      </c>
      <c r="H43" s="536">
        <v>101.3</v>
      </c>
      <c r="I43" s="920">
        <v>116.3</v>
      </c>
    </row>
    <row r="44" spans="1:13" s="1120" customFormat="1" ht="15" customHeight="1">
      <c r="A44" s="1118"/>
      <c r="B44" s="380" t="s">
        <v>44</v>
      </c>
      <c r="C44" s="381">
        <v>80.3</v>
      </c>
      <c r="D44" s="382">
        <v>199.2</v>
      </c>
      <c r="E44" s="382">
        <v>106.7</v>
      </c>
      <c r="F44" s="1782" t="s">
        <v>539</v>
      </c>
      <c r="G44" s="382">
        <v>101.2</v>
      </c>
      <c r="H44" s="382">
        <v>105.3</v>
      </c>
      <c r="I44" s="1119">
        <v>94.6</v>
      </c>
    </row>
    <row r="45" spans="1:13" s="383" customFormat="1" ht="15" customHeight="1">
      <c r="A45" s="2259" t="s">
        <v>578</v>
      </c>
      <c r="B45" s="2259"/>
      <c r="C45" s="2259"/>
      <c r="D45" s="2259"/>
      <c r="E45" s="2259"/>
      <c r="F45" s="2259"/>
      <c r="G45" s="2259"/>
      <c r="H45" s="2259"/>
      <c r="I45" s="2259"/>
    </row>
    <row r="46" spans="1:13" s="383" customFormat="1" ht="12" customHeight="1">
      <c r="A46" s="921" t="s">
        <v>407</v>
      </c>
      <c r="B46" s="921"/>
      <c r="C46" s="921"/>
      <c r="D46" s="921"/>
      <c r="E46" s="921"/>
      <c r="F46" s="921"/>
      <c r="G46" s="921"/>
      <c r="H46" s="921"/>
      <c r="I46" s="921"/>
    </row>
    <row r="47" spans="1:13" s="1407" customFormat="1" ht="12" customHeight="1">
      <c r="A47" s="1406" t="s">
        <v>514</v>
      </c>
    </row>
    <row r="48" spans="1:13" s="1407" customFormat="1" ht="12" customHeight="1">
      <c r="A48" s="1406" t="s">
        <v>443</v>
      </c>
    </row>
    <row r="49" s="383" customFormat="1" ht="10.199999999999999"/>
    <row r="50" s="383" customFormat="1" ht="10.199999999999999"/>
  </sheetData>
  <mergeCells count="12">
    <mergeCell ref="G3:G5"/>
    <mergeCell ref="A45:I45"/>
    <mergeCell ref="H1:I1"/>
    <mergeCell ref="H2:I2"/>
    <mergeCell ref="H3:H5"/>
    <mergeCell ref="I3:I5"/>
    <mergeCell ref="D3:E3"/>
    <mergeCell ref="C3:C5"/>
    <mergeCell ref="D4:D5"/>
    <mergeCell ref="E4:E5"/>
    <mergeCell ref="F3:F5"/>
    <mergeCell ref="A3:B5"/>
  </mergeCells>
  <hyperlinks>
    <hyperlink ref="H2" location="'Spis tablic     List of tables'!A58" display="Return to list of tables"/>
    <hyperlink ref="H1:I1" location="'Spis tablic     List of tables'!A56"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5"/>
  <sheetViews>
    <sheetView showGridLines="0" zoomScaleNormal="100" workbookViewId="0">
      <selection sqref="A1:E1"/>
    </sheetView>
  </sheetViews>
  <sheetFormatPr defaultColWidth="9" defaultRowHeight="13.2"/>
  <cols>
    <col min="1" max="1" width="8.59765625" style="4" customWidth="1"/>
    <col min="2" max="2" width="14.5" style="4" customWidth="1"/>
    <col min="3" max="7" width="11.59765625" style="4" customWidth="1"/>
    <col min="8" max="16384" width="9" style="4"/>
  </cols>
  <sheetData>
    <row r="1" spans="1:7" ht="15">
      <c r="A1" s="1825" t="s">
        <v>579</v>
      </c>
      <c r="B1" s="1825"/>
      <c r="C1" s="1825"/>
      <c r="D1" s="1825"/>
      <c r="E1" s="1825"/>
      <c r="F1" s="97" t="s">
        <v>31</v>
      </c>
      <c r="G1" s="9"/>
    </row>
    <row r="2" spans="1:7" s="1309" customFormat="1" ht="15">
      <c r="A2" s="1882" t="s">
        <v>1362</v>
      </c>
      <c r="B2" s="1882"/>
      <c r="C2" s="1882"/>
      <c r="D2" s="1882"/>
      <c r="E2" s="1882"/>
      <c r="F2" s="1802" t="s">
        <v>283</v>
      </c>
      <c r="G2" s="1802"/>
    </row>
    <row r="3" spans="1:7" ht="14.85" customHeight="1">
      <c r="A3" s="1821" t="s">
        <v>1363</v>
      </c>
      <c r="B3" s="1821"/>
      <c r="C3" s="1816" t="s">
        <v>1364</v>
      </c>
      <c r="D3" s="2115" t="s">
        <v>1365</v>
      </c>
      <c r="E3" s="903"/>
      <c r="F3" s="903"/>
      <c r="G3" s="903"/>
    </row>
    <row r="4" spans="1:7" ht="14.85" customHeight="1">
      <c r="A4" s="1809"/>
      <c r="B4" s="1809"/>
      <c r="C4" s="1817"/>
      <c r="D4" s="1805"/>
      <c r="E4" s="905"/>
      <c r="F4" s="905"/>
      <c r="G4" s="905"/>
    </row>
    <row r="5" spans="1:7" ht="14.85" customHeight="1">
      <c r="A5" s="1809"/>
      <c r="B5" s="1809"/>
      <c r="C5" s="1817"/>
      <c r="D5" s="1805"/>
      <c r="E5" s="905"/>
      <c r="F5" s="905"/>
      <c r="G5" s="905"/>
    </row>
    <row r="6" spans="1:7" ht="14.85" customHeight="1">
      <c r="A6" s="1809"/>
      <c r="B6" s="1809"/>
      <c r="C6" s="1817"/>
      <c r="D6" s="1805"/>
      <c r="E6" s="1847" t="s">
        <v>1366</v>
      </c>
      <c r="F6" s="1826" t="s">
        <v>1367</v>
      </c>
      <c r="G6" s="1847" t="s">
        <v>1368</v>
      </c>
    </row>
    <row r="7" spans="1:7" ht="14.85" customHeight="1">
      <c r="A7" s="1809"/>
      <c r="B7" s="1809"/>
      <c r="C7" s="1817"/>
      <c r="D7" s="1805"/>
      <c r="E7" s="1848"/>
      <c r="F7" s="1827"/>
      <c r="G7" s="1848"/>
    </row>
    <row r="8" spans="1:7" ht="14.85" customHeight="1">
      <c r="A8" s="1809"/>
      <c r="B8" s="1809"/>
      <c r="C8" s="1817"/>
      <c r="D8" s="1805"/>
      <c r="E8" s="1848"/>
      <c r="F8" s="1827"/>
      <c r="G8" s="1848"/>
    </row>
    <row r="9" spans="1:7" ht="14.85" customHeight="1">
      <c r="A9" s="1809"/>
      <c r="B9" s="1809"/>
      <c r="C9" s="1817"/>
      <c r="D9" s="1805"/>
      <c r="E9" s="1848"/>
      <c r="F9" s="1827"/>
      <c r="G9" s="1848"/>
    </row>
    <row r="10" spans="1:7" ht="14.85" customHeight="1">
      <c r="A10" s="1809"/>
      <c r="B10" s="1809"/>
      <c r="C10" s="1817"/>
      <c r="D10" s="1805"/>
      <c r="E10" s="1848"/>
      <c r="F10" s="1827"/>
      <c r="G10" s="1848"/>
    </row>
    <row r="11" spans="1:7" ht="14.85" customHeight="1">
      <c r="A11" s="1809"/>
      <c r="B11" s="1809"/>
      <c r="C11" s="1817"/>
      <c r="D11" s="1805"/>
      <c r="E11" s="1848"/>
      <c r="F11" s="1827"/>
      <c r="G11" s="1848"/>
    </row>
    <row r="12" spans="1:7" ht="14.85" customHeight="1">
      <c r="A12" s="1809"/>
      <c r="B12" s="1809"/>
      <c r="C12" s="1817"/>
      <c r="D12" s="1805"/>
      <c r="E12" s="1848"/>
      <c r="F12" s="1827"/>
      <c r="G12" s="1848"/>
    </row>
    <row r="13" spans="1:7" ht="14.85" customHeight="1">
      <c r="A13" s="1809"/>
      <c r="B13" s="1809"/>
      <c r="C13" s="1817"/>
      <c r="D13" s="1805"/>
      <c r="E13" s="1848"/>
      <c r="F13" s="1827"/>
      <c r="G13" s="1848"/>
    </row>
    <row r="14" spans="1:7" ht="15.9" customHeight="1">
      <c r="A14" s="1810"/>
      <c r="B14" s="1810"/>
      <c r="C14" s="2156" t="s">
        <v>1369</v>
      </c>
      <c r="D14" s="2157"/>
      <c r="E14" s="2157"/>
      <c r="F14" s="2157"/>
      <c r="G14" s="2157"/>
    </row>
    <row r="15" spans="1:7" s="127" customFormat="1" ht="15" customHeight="1">
      <c r="A15" s="354">
        <v>2016</v>
      </c>
      <c r="B15" s="107" t="s">
        <v>53</v>
      </c>
      <c r="C15" s="315">
        <v>13820.1</v>
      </c>
      <c r="D15" s="315">
        <v>7702</v>
      </c>
      <c r="E15" s="315">
        <v>3023.2</v>
      </c>
      <c r="F15" s="315">
        <v>2647.7</v>
      </c>
      <c r="G15" s="385">
        <v>2031.1</v>
      </c>
    </row>
    <row r="16" spans="1:7" s="127" customFormat="1" ht="15" customHeight="1">
      <c r="A16" s="354">
        <v>2017</v>
      </c>
      <c r="B16" s="107" t="s">
        <v>53</v>
      </c>
      <c r="C16" s="315">
        <v>15200.304699999999</v>
      </c>
      <c r="D16" s="315">
        <v>8221.1224000000002</v>
      </c>
      <c r="E16" s="315">
        <v>2934.6824999999999</v>
      </c>
      <c r="F16" s="315">
        <v>3182.0382999999997</v>
      </c>
      <c r="G16" s="385">
        <v>2104.4016000000001</v>
      </c>
    </row>
    <row r="17" spans="1:7" s="127" customFormat="1" ht="15" customHeight="1">
      <c r="A17" s="354"/>
      <c r="B17" s="108" t="s">
        <v>43</v>
      </c>
      <c r="C17" s="388">
        <v>110</v>
      </c>
      <c r="D17" s="388">
        <v>106.7</v>
      </c>
      <c r="E17" s="388">
        <v>97.1</v>
      </c>
      <c r="F17" s="388">
        <v>120.2</v>
      </c>
      <c r="G17" s="389">
        <v>103.6</v>
      </c>
    </row>
    <row r="18" spans="1:7" s="127" customFormat="1" ht="4.95" customHeight="1">
      <c r="A18" s="354"/>
      <c r="B18" s="108"/>
      <c r="C18" s="315"/>
      <c r="D18" s="315"/>
      <c r="E18" s="315"/>
      <c r="F18" s="315"/>
      <c r="G18" s="385"/>
    </row>
    <row r="19" spans="1:7" s="132" customFormat="1" ht="15" customHeight="1">
      <c r="A19" s="354">
        <v>2017</v>
      </c>
      <c r="B19" s="107" t="s">
        <v>618</v>
      </c>
      <c r="C19" s="315">
        <v>7568.9893000000002</v>
      </c>
      <c r="D19" s="315">
        <v>3900.0335</v>
      </c>
      <c r="E19" s="315">
        <v>1549.9132999999999</v>
      </c>
      <c r="F19" s="315">
        <v>1244.8058999999998</v>
      </c>
      <c r="G19" s="385">
        <v>1105.3143</v>
      </c>
    </row>
    <row r="20" spans="1:7" s="132" customFormat="1" ht="15" customHeight="1">
      <c r="A20" s="354"/>
      <c r="B20" s="107" t="s">
        <v>619</v>
      </c>
      <c r="C20" s="315">
        <v>8742.8559999999998</v>
      </c>
      <c r="D20" s="315">
        <v>4545.5964999999997</v>
      </c>
      <c r="E20" s="315">
        <v>1780.1383000000001</v>
      </c>
      <c r="F20" s="315">
        <v>1507.1667</v>
      </c>
      <c r="G20" s="385">
        <v>1258.2915</v>
      </c>
    </row>
    <row r="21" spans="1:7" s="132" customFormat="1" ht="15" customHeight="1">
      <c r="A21" s="354"/>
      <c r="B21" s="107" t="s">
        <v>620</v>
      </c>
      <c r="C21" s="315">
        <v>10397.145699999999</v>
      </c>
      <c r="D21" s="315">
        <v>5444.3525999999993</v>
      </c>
      <c r="E21" s="315">
        <v>2080.7777000000001</v>
      </c>
      <c r="F21" s="315">
        <v>1887.7239</v>
      </c>
      <c r="G21" s="385">
        <v>1475.8510000000001</v>
      </c>
    </row>
    <row r="22" spans="1:7" s="132" customFormat="1" ht="15" customHeight="1">
      <c r="A22" s="354"/>
      <c r="B22" s="107" t="s">
        <v>621</v>
      </c>
      <c r="C22" s="315">
        <v>12042.447300000002</v>
      </c>
      <c r="D22" s="315">
        <v>6530.0205999999998</v>
      </c>
      <c r="E22" s="315">
        <v>2354.7098999999998</v>
      </c>
      <c r="F22" s="315">
        <v>2506.3960000000002</v>
      </c>
      <c r="G22" s="385">
        <v>1668.9147</v>
      </c>
    </row>
    <row r="23" spans="1:7" s="132" customFormat="1" ht="15" customHeight="1">
      <c r="A23" s="354"/>
      <c r="B23" s="107" t="s">
        <v>622</v>
      </c>
      <c r="C23" s="315">
        <v>13419.739099999999</v>
      </c>
      <c r="D23" s="315">
        <v>7186.0522000000001</v>
      </c>
      <c r="E23" s="315">
        <v>2606.8472000000002</v>
      </c>
      <c r="F23" s="315">
        <v>2700.9034999999999</v>
      </c>
      <c r="G23" s="385">
        <v>1878.3015</v>
      </c>
    </row>
    <row r="24" spans="1:7" s="132" customFormat="1" ht="15" customHeight="1">
      <c r="A24" s="354"/>
      <c r="B24" s="107" t="s">
        <v>53</v>
      </c>
      <c r="C24" s="315">
        <v>15200.304699999999</v>
      </c>
      <c r="D24" s="315">
        <v>8221.1224000000002</v>
      </c>
      <c r="E24" s="315">
        <v>2934.6824999999999</v>
      </c>
      <c r="F24" s="315">
        <v>3182.0382999999997</v>
      </c>
      <c r="G24" s="385">
        <v>2104.4016000000001</v>
      </c>
    </row>
    <row r="25" spans="1:7" s="132" customFormat="1" ht="9" customHeight="1">
      <c r="A25" s="354"/>
      <c r="B25" s="107"/>
      <c r="C25" s="315"/>
      <c r="D25" s="315"/>
      <c r="E25" s="315"/>
      <c r="F25" s="315"/>
      <c r="G25" s="385"/>
    </row>
    <row r="26" spans="1:7" s="132" customFormat="1" ht="15" customHeight="1">
      <c r="A26" s="354">
        <v>2018</v>
      </c>
      <c r="B26" s="107" t="s">
        <v>614</v>
      </c>
      <c r="C26" s="1229">
        <v>1990.8504</v>
      </c>
      <c r="D26" s="315">
        <v>933.22390000000007</v>
      </c>
      <c r="E26" s="315">
        <v>454.99549999999999</v>
      </c>
      <c r="F26" s="315">
        <v>232.0103</v>
      </c>
      <c r="G26" s="385">
        <v>246.21809999999999</v>
      </c>
    </row>
    <row r="27" spans="1:7" s="132" customFormat="1" ht="15" customHeight="1">
      <c r="A27" s="354"/>
      <c r="B27" s="107" t="s">
        <v>615</v>
      </c>
      <c r="C27" s="315">
        <v>3464.5920000000001</v>
      </c>
      <c r="D27" s="315">
        <v>1717.9907000000001</v>
      </c>
      <c r="E27" s="315">
        <v>846.8728000000001</v>
      </c>
      <c r="F27" s="315">
        <v>438.0958</v>
      </c>
      <c r="G27" s="385">
        <v>433.02209999999997</v>
      </c>
    </row>
    <row r="28" spans="1:7" s="132" customFormat="1" ht="15" customHeight="1">
      <c r="A28" s="354"/>
      <c r="B28" s="107" t="s">
        <v>616</v>
      </c>
      <c r="C28" s="315">
        <v>5053.0820999999996</v>
      </c>
      <c r="D28" s="315">
        <v>2597.5457000000001</v>
      </c>
      <c r="E28" s="315">
        <v>1250.0863999999999</v>
      </c>
      <c r="F28" s="315">
        <v>732.59540000000004</v>
      </c>
      <c r="G28" s="385">
        <v>614.86390000000006</v>
      </c>
    </row>
    <row r="29" spans="1:7" s="132" customFormat="1" ht="15" customHeight="1">
      <c r="A29" s="354"/>
      <c r="B29" s="107" t="s">
        <v>617</v>
      </c>
      <c r="C29" s="315">
        <v>6636.3946999999998</v>
      </c>
      <c r="D29" s="315">
        <v>3204.3142000000003</v>
      </c>
      <c r="E29" s="315">
        <v>1315.0501000000002</v>
      </c>
      <c r="F29" s="315">
        <v>1082.2481</v>
      </c>
      <c r="G29" s="385">
        <v>807.01599999999996</v>
      </c>
    </row>
    <row r="30" spans="1:7" s="132" customFormat="1" ht="15" customHeight="1">
      <c r="A30" s="354"/>
      <c r="B30" s="107" t="s">
        <v>613</v>
      </c>
      <c r="C30" s="315">
        <v>8494.8906999999999</v>
      </c>
      <c r="D30" s="315">
        <v>4200.3895000000002</v>
      </c>
      <c r="E30" s="315">
        <v>1698.3724</v>
      </c>
      <c r="F30" s="315">
        <v>1505.2896000000001</v>
      </c>
      <c r="G30" s="385">
        <v>996.72749999999996</v>
      </c>
    </row>
    <row r="31" spans="1:7" s="132" customFormat="1" ht="15" customHeight="1">
      <c r="A31" s="354"/>
      <c r="B31" s="1652" t="s">
        <v>618</v>
      </c>
      <c r="C31" s="1673">
        <v>10376.679300000002</v>
      </c>
      <c r="D31" s="1673">
        <v>5135.8588</v>
      </c>
      <c r="E31" s="1673">
        <v>2016.3423</v>
      </c>
      <c r="F31" s="1673">
        <v>1883.674</v>
      </c>
      <c r="G31" s="1615">
        <v>1235.8425</v>
      </c>
    </row>
    <row r="32" spans="1:7" s="132" customFormat="1" ht="15" customHeight="1">
      <c r="A32" s="354"/>
      <c r="B32" s="1652" t="s">
        <v>619</v>
      </c>
      <c r="C32" s="1673">
        <v>12161.0059</v>
      </c>
      <c r="D32" s="1673">
        <v>5932.2203</v>
      </c>
      <c r="E32" s="1673">
        <v>2282.2311</v>
      </c>
      <c r="F32" s="1673">
        <v>2196.1768999999999</v>
      </c>
      <c r="G32" s="1615">
        <v>1453.8123000000001</v>
      </c>
    </row>
    <row r="33" spans="1:8" s="132" customFormat="1" ht="15" customHeight="1">
      <c r="A33" s="354"/>
      <c r="B33" s="1652" t="s">
        <v>620</v>
      </c>
      <c r="C33" s="1673">
        <v>14145.310800000001</v>
      </c>
      <c r="D33" s="1673">
        <v>6868.0789999999997</v>
      </c>
      <c r="E33" s="1673">
        <v>2611.1194999999998</v>
      </c>
      <c r="F33" s="1673">
        <v>2583.0272999999997</v>
      </c>
      <c r="G33" s="1615">
        <v>1673.9322</v>
      </c>
    </row>
    <row r="34" spans="1:8" s="132" customFormat="1" ht="15" customHeight="1">
      <c r="A34" s="354"/>
      <c r="B34" s="108" t="s">
        <v>43</v>
      </c>
      <c r="C34" s="388">
        <v>136</v>
      </c>
      <c r="D34" s="388">
        <v>126.2</v>
      </c>
      <c r="E34" s="388">
        <v>125.5</v>
      </c>
      <c r="F34" s="388">
        <v>136.80000000000001</v>
      </c>
      <c r="G34" s="389">
        <v>113.4</v>
      </c>
      <c r="H34" s="580"/>
    </row>
    <row r="35" spans="1:8" s="132" customFormat="1" ht="4.95" customHeight="1">
      <c r="A35" s="354"/>
      <c r="B35" s="107"/>
      <c r="C35" s="315"/>
      <c r="D35" s="315"/>
      <c r="E35" s="315"/>
      <c r="F35" s="315"/>
      <c r="G35" s="385"/>
    </row>
    <row r="36" spans="1:8" s="132" customFormat="1" ht="15" customHeight="1">
      <c r="A36" s="354">
        <v>2017</v>
      </c>
      <c r="B36" s="107" t="s">
        <v>75</v>
      </c>
      <c r="C36" s="315">
        <v>1268.1177</v>
      </c>
      <c r="D36" s="315">
        <v>714.60030000000006</v>
      </c>
      <c r="E36" s="315">
        <v>250.24470000000002</v>
      </c>
      <c r="F36" s="315">
        <v>294.01890000000003</v>
      </c>
      <c r="G36" s="385">
        <v>170.33670000000001</v>
      </c>
    </row>
    <row r="37" spans="1:8" s="132" customFormat="1" ht="15" customHeight="1">
      <c r="A37" s="354"/>
      <c r="B37" s="107" t="s">
        <v>76</v>
      </c>
      <c r="C37" s="315">
        <v>1204.8734999999999</v>
      </c>
      <c r="D37" s="315">
        <v>642.8438000000001</v>
      </c>
      <c r="E37" s="315">
        <v>222.20429999999999</v>
      </c>
      <c r="F37" s="315">
        <v>268.14259999999996</v>
      </c>
      <c r="G37" s="385">
        <v>152.49689999999998</v>
      </c>
    </row>
    <row r="38" spans="1:8" s="132" customFormat="1" ht="15" customHeight="1">
      <c r="A38" s="354"/>
      <c r="B38" s="107" t="s">
        <v>77</v>
      </c>
      <c r="C38" s="315">
        <v>1582.4478999999999</v>
      </c>
      <c r="D38" s="315">
        <v>847.24119999999994</v>
      </c>
      <c r="E38" s="315">
        <v>280.303</v>
      </c>
      <c r="F38" s="315">
        <v>355.2294</v>
      </c>
      <c r="G38" s="385">
        <v>211.7088</v>
      </c>
    </row>
    <row r="39" spans="1:8" s="132" customFormat="1" ht="15" customHeight="1">
      <c r="A39" s="354"/>
      <c r="B39" s="107" t="s">
        <v>78</v>
      </c>
      <c r="C39" s="315">
        <v>1420.5946000000001</v>
      </c>
      <c r="D39" s="315">
        <v>815.75509999999997</v>
      </c>
      <c r="E39" s="315">
        <v>226.48129999999998</v>
      </c>
      <c r="F39" s="315">
        <v>414.10829999999999</v>
      </c>
      <c r="G39" s="385">
        <v>175.16550000000001</v>
      </c>
    </row>
    <row r="40" spans="1:8" s="132" customFormat="1" ht="15" customHeight="1">
      <c r="A40" s="354"/>
      <c r="B40" s="107" t="s">
        <v>79</v>
      </c>
      <c r="C40" s="315">
        <v>1431.5199</v>
      </c>
      <c r="D40" s="315">
        <v>798.35640000000001</v>
      </c>
      <c r="E40" s="315">
        <v>240.11099999999999</v>
      </c>
      <c r="F40" s="315">
        <v>378.81450000000001</v>
      </c>
      <c r="G40" s="385">
        <v>179.43090000000001</v>
      </c>
    </row>
    <row r="41" spans="1:8" s="132" customFormat="1" ht="15" customHeight="1">
      <c r="A41" s="354"/>
      <c r="B41" s="107" t="s">
        <v>80</v>
      </c>
      <c r="C41" s="315">
        <v>1658.8163</v>
      </c>
      <c r="D41" s="315">
        <v>947.3968000000001</v>
      </c>
      <c r="E41" s="315">
        <v>287.89359999999999</v>
      </c>
      <c r="F41" s="315">
        <v>458.48930000000001</v>
      </c>
      <c r="G41" s="385">
        <v>201.01390000000001</v>
      </c>
    </row>
    <row r="42" spans="1:8" s="132" customFormat="1" ht="10.5" customHeight="1">
      <c r="A42" s="354"/>
      <c r="B42" s="107"/>
      <c r="C42" s="315"/>
      <c r="D42" s="315"/>
      <c r="E42" s="315"/>
      <c r="F42" s="315"/>
      <c r="G42" s="385"/>
    </row>
    <row r="43" spans="1:8" s="132" customFormat="1" ht="15" customHeight="1">
      <c r="A43" s="354">
        <v>2018</v>
      </c>
      <c r="B43" s="107" t="s">
        <v>81</v>
      </c>
      <c r="C43" s="315">
        <v>918.30700000000002</v>
      </c>
      <c r="D43" s="315">
        <v>401.45100000000002</v>
      </c>
      <c r="E43" s="315">
        <v>205.2269</v>
      </c>
      <c r="F43" s="315">
        <v>87.319399999999987</v>
      </c>
      <c r="G43" s="385">
        <v>108.90469999999999</v>
      </c>
    </row>
    <row r="44" spans="1:8" s="132" customFormat="1" ht="15" customHeight="1">
      <c r="A44" s="354"/>
      <c r="B44" s="107" t="s">
        <v>82</v>
      </c>
      <c r="C44" s="315">
        <v>1024.0398</v>
      </c>
      <c r="D44" s="315">
        <v>495.6429</v>
      </c>
      <c r="E44" s="315">
        <v>236.17920000000001</v>
      </c>
      <c r="F44" s="315">
        <v>134.7928</v>
      </c>
      <c r="G44" s="385">
        <v>124.67089999999999</v>
      </c>
    </row>
    <row r="45" spans="1:8" s="132" customFormat="1" ht="15" customHeight="1">
      <c r="A45" s="354"/>
      <c r="B45" s="107" t="s">
        <v>71</v>
      </c>
      <c r="C45" s="315">
        <v>1326.3179</v>
      </c>
      <c r="D45" s="315">
        <v>738.26700000000005</v>
      </c>
      <c r="E45" s="315">
        <v>366.8818</v>
      </c>
      <c r="F45" s="315">
        <v>197.79329999999999</v>
      </c>
      <c r="G45" s="385">
        <v>173.59189999999998</v>
      </c>
    </row>
    <row r="46" spans="1:8" s="132" customFormat="1" ht="15" customHeight="1">
      <c r="A46" s="354"/>
      <c r="B46" s="107" t="s">
        <v>72</v>
      </c>
      <c r="C46" s="315">
        <v>1373.4159999999999</v>
      </c>
      <c r="D46" s="315">
        <v>769.73649999999998</v>
      </c>
      <c r="E46" s="315">
        <v>363.2647</v>
      </c>
      <c r="F46" s="315">
        <v>232.37090000000001</v>
      </c>
      <c r="G46" s="385">
        <v>174.1009</v>
      </c>
    </row>
    <row r="47" spans="1:8" s="132" customFormat="1" ht="15" customHeight="1">
      <c r="A47" s="354"/>
      <c r="B47" s="107" t="s">
        <v>73</v>
      </c>
      <c r="C47" s="315">
        <v>1480.674</v>
      </c>
      <c r="D47" s="315">
        <v>788.73069999999996</v>
      </c>
      <c r="E47" s="315">
        <v>298.13670000000002</v>
      </c>
      <c r="F47" s="315">
        <v>329.71659999999997</v>
      </c>
      <c r="G47" s="385">
        <v>160.87739999999999</v>
      </c>
    </row>
    <row r="48" spans="1:8" s="132" customFormat="1" ht="15" customHeight="1">
      <c r="A48" s="354"/>
      <c r="B48" s="107" t="s">
        <v>74</v>
      </c>
      <c r="C48" s="315">
        <v>1716.3215</v>
      </c>
      <c r="D48" s="315">
        <v>947.05919999999992</v>
      </c>
      <c r="E48" s="315">
        <v>369.03030000000001</v>
      </c>
      <c r="F48" s="315">
        <v>396.94279999999998</v>
      </c>
      <c r="G48" s="385">
        <v>181.08610000000002</v>
      </c>
    </row>
    <row r="49" spans="1:8" s="132" customFormat="1" ht="15" customHeight="1">
      <c r="A49" s="354"/>
      <c r="B49" s="1652" t="s">
        <v>75</v>
      </c>
      <c r="C49" s="1673">
        <v>1690.6353000000001</v>
      </c>
      <c r="D49" s="1673">
        <v>892.41690000000006</v>
      </c>
      <c r="E49" s="1673">
        <v>335.6216</v>
      </c>
      <c r="F49" s="1673">
        <v>340.77159999999998</v>
      </c>
      <c r="G49" s="1615">
        <v>216.02370000000002</v>
      </c>
    </row>
    <row r="50" spans="1:8" s="132" customFormat="1" ht="15" customHeight="1">
      <c r="A50" s="354"/>
      <c r="B50" s="1652" t="s">
        <v>76</v>
      </c>
      <c r="C50" s="1673">
        <v>1655.5011000000002</v>
      </c>
      <c r="D50" s="1673">
        <v>838.64190000000008</v>
      </c>
      <c r="E50" s="1673">
        <v>283.86430000000001</v>
      </c>
      <c r="F50" s="1673">
        <v>338.79290000000003</v>
      </c>
      <c r="G50" s="1615">
        <v>215.9847</v>
      </c>
    </row>
    <row r="51" spans="1:8" s="132" customFormat="1" ht="15" customHeight="1">
      <c r="A51" s="354"/>
      <c r="B51" s="1652" t="s">
        <v>77</v>
      </c>
      <c r="C51" s="1673">
        <v>1878.1793</v>
      </c>
      <c r="D51" s="1673">
        <v>918.16730000000007</v>
      </c>
      <c r="E51" s="1673">
        <v>314.37870000000004</v>
      </c>
      <c r="F51" s="1673">
        <v>388.71469999999999</v>
      </c>
      <c r="G51" s="1615">
        <v>215.07389999999998</v>
      </c>
    </row>
    <row r="52" spans="1:8" s="132" customFormat="1" ht="15" customHeight="1">
      <c r="A52" s="354"/>
      <c r="B52" s="108" t="s">
        <v>43</v>
      </c>
      <c r="C52" s="388">
        <v>118.7</v>
      </c>
      <c r="D52" s="388">
        <v>108.4</v>
      </c>
      <c r="E52" s="388">
        <v>112.2</v>
      </c>
      <c r="F52" s="388">
        <v>109.4</v>
      </c>
      <c r="G52" s="389">
        <v>101.6</v>
      </c>
      <c r="H52" s="580"/>
    </row>
    <row r="53" spans="1:8" s="1122" customFormat="1" ht="15" customHeight="1">
      <c r="A53" s="1112"/>
      <c r="B53" s="281" t="s">
        <v>44</v>
      </c>
      <c r="C53" s="922">
        <v>113.5</v>
      </c>
      <c r="D53" s="922">
        <v>109.5</v>
      </c>
      <c r="E53" s="922">
        <v>110.7</v>
      </c>
      <c r="F53" s="922">
        <v>114.7</v>
      </c>
      <c r="G53" s="923">
        <v>99.6</v>
      </c>
      <c r="H53" s="1121"/>
    </row>
    <row r="54" spans="1:8" s="127" customFormat="1" ht="25.5" customHeight="1">
      <c r="A54" s="2276" t="s">
        <v>772</v>
      </c>
      <c r="B54" s="2276"/>
      <c r="C54" s="2276"/>
      <c r="D54" s="2276"/>
      <c r="E54" s="2276"/>
      <c r="F54" s="2276"/>
      <c r="G54" s="2276"/>
    </row>
    <row r="55" spans="1:8" s="127" customFormat="1" ht="12" customHeight="1">
      <c r="A55" s="2226" t="s">
        <v>580</v>
      </c>
      <c r="B55" s="2159"/>
      <c r="C55" s="2159"/>
      <c r="D55" s="2159"/>
      <c r="E55" s="2159"/>
      <c r="F55" s="2159"/>
      <c r="G55" s="2159"/>
    </row>
    <row r="56" spans="1:8" s="1356" customFormat="1" ht="15" customHeight="1">
      <c r="A56" s="2120" t="s">
        <v>773</v>
      </c>
      <c r="B56" s="2120"/>
      <c r="C56" s="2120"/>
      <c r="D56" s="2120"/>
      <c r="E56" s="2120"/>
      <c r="F56" s="2120"/>
      <c r="G56" s="2120"/>
    </row>
    <row r="57" spans="1:8" s="1309" customFormat="1" ht="12" customHeight="1">
      <c r="A57" s="2202" t="s">
        <v>297</v>
      </c>
      <c r="B57" s="1896"/>
      <c r="C57" s="1896"/>
      <c r="D57" s="1896"/>
      <c r="E57" s="1896"/>
      <c r="F57" s="1896"/>
      <c r="G57" s="1896"/>
    </row>
    <row r="58" spans="1:8" s="1309" customFormat="1" ht="12.75" customHeight="1"/>
    <row r="59" spans="1:8" ht="12.75" customHeight="1"/>
    <row r="60" spans="1:8" ht="12.75" customHeight="1"/>
    <row r="61" spans="1:8" ht="12.75" customHeight="1"/>
    <row r="62" spans="1:8" ht="12.75" customHeight="1"/>
    <row r="63" spans="1:8" ht="12.75" customHeight="1"/>
    <row r="64" spans="1:8" ht="12.75" customHeight="1"/>
    <row r="65" ht="12.75" customHeight="1"/>
  </sheetData>
  <mergeCells count="14">
    <mergeCell ref="A55:G55"/>
    <mergeCell ref="A57:G57"/>
    <mergeCell ref="A54:G54"/>
    <mergeCell ref="A56:G56"/>
    <mergeCell ref="C14:G14"/>
    <mergeCell ref="F2:G2"/>
    <mergeCell ref="F6:F13"/>
    <mergeCell ref="G6:G13"/>
    <mergeCell ref="A1:E1"/>
    <mergeCell ref="A2:E2"/>
    <mergeCell ref="C3:C13"/>
    <mergeCell ref="A3:B14"/>
    <mergeCell ref="D3:D13"/>
    <mergeCell ref="E6:E13"/>
  </mergeCells>
  <phoneticPr fontId="0" type="noConversion"/>
  <hyperlinks>
    <hyperlink ref="F2:G2" location="'Spis tablic     List of tables'!A59" display="Return to list of tables"/>
    <hyperlink ref="F1" location="'Spis tablic     List of tables'!A57"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
  <sheetViews>
    <sheetView showGridLines="0" zoomScaleNormal="100" workbookViewId="0">
      <selection sqref="A1:C1"/>
    </sheetView>
  </sheetViews>
  <sheetFormatPr defaultRowHeight="13.8"/>
  <cols>
    <col min="3" max="5" width="11.19921875" customWidth="1"/>
    <col min="6" max="6" width="11.19921875" style="1465" customWidth="1"/>
    <col min="7" max="12" width="11.19921875" customWidth="1"/>
  </cols>
  <sheetData>
    <row r="1" spans="1:12" ht="13.5" customHeight="1">
      <c r="A1" s="2286" t="s">
        <v>110</v>
      </c>
      <c r="B1" s="2286"/>
      <c r="C1" s="2286"/>
      <c r="D1" s="16"/>
      <c r="E1" s="16"/>
      <c r="F1" s="27"/>
      <c r="G1" s="16"/>
      <c r="H1" s="16"/>
      <c r="I1" s="16"/>
      <c r="K1" s="97" t="s">
        <v>31</v>
      </c>
      <c r="L1" s="16"/>
    </row>
    <row r="2" spans="1:12" s="1306" customFormat="1" ht="13.5" customHeight="1">
      <c r="A2" s="2287" t="s">
        <v>111</v>
      </c>
      <c r="B2" s="2287"/>
      <c r="C2" s="2287"/>
      <c r="D2" s="1321"/>
      <c r="E2" s="1321"/>
      <c r="F2" s="1357"/>
      <c r="G2" s="1321"/>
      <c r="H2" s="1321"/>
      <c r="I2" s="1321"/>
      <c r="K2" s="1802" t="s">
        <v>283</v>
      </c>
      <c r="L2" s="1802"/>
    </row>
    <row r="3" spans="1:12" ht="12" customHeight="1">
      <c r="A3" s="2144" t="s">
        <v>515</v>
      </c>
      <c r="B3" s="2144"/>
      <c r="C3" s="2144"/>
      <c r="D3" s="2144"/>
      <c r="E3" s="2144"/>
      <c r="F3" s="2144"/>
      <c r="G3" s="2144"/>
      <c r="H3" s="2144"/>
      <c r="I3" s="2144"/>
      <c r="J3" s="2144"/>
      <c r="K3" s="2144"/>
      <c r="L3" s="62"/>
    </row>
    <row r="4" spans="1:12" s="1306" customFormat="1" ht="12" customHeight="1">
      <c r="A4" s="2134" t="s">
        <v>1370</v>
      </c>
      <c r="B4" s="2134"/>
      <c r="C4" s="2134"/>
      <c r="D4" s="2134"/>
      <c r="E4" s="2134"/>
      <c r="F4" s="2134"/>
      <c r="G4" s="2134"/>
      <c r="H4" s="2134"/>
      <c r="I4" s="2134"/>
      <c r="J4" s="2134"/>
      <c r="K4" s="2134"/>
      <c r="L4" s="1484"/>
    </row>
    <row r="5" spans="1:12" ht="8.1" customHeight="1">
      <c r="A5" s="2278" t="s">
        <v>1371</v>
      </c>
      <c r="B5" s="2282"/>
      <c r="C5" s="2278" t="s">
        <v>1372</v>
      </c>
      <c r="D5" s="117"/>
      <c r="E5" s="117"/>
      <c r="F5" s="117"/>
      <c r="G5" s="117"/>
      <c r="H5" s="117"/>
      <c r="I5" s="117"/>
      <c r="J5" s="117"/>
      <c r="K5" s="117"/>
      <c r="L5" s="924"/>
    </row>
    <row r="6" spans="1:12" ht="94.95" customHeight="1">
      <c r="A6" s="2283"/>
      <c r="B6" s="2284"/>
      <c r="C6" s="2279"/>
      <c r="D6" s="118" t="s">
        <v>1373</v>
      </c>
      <c r="E6" s="118" t="s">
        <v>1374</v>
      </c>
      <c r="F6" s="118" t="s">
        <v>1375</v>
      </c>
      <c r="G6" s="118" t="s">
        <v>1376</v>
      </c>
      <c r="H6" s="118" t="s">
        <v>1377</v>
      </c>
      <c r="I6" s="119" t="s">
        <v>1378</v>
      </c>
      <c r="J6" s="119" t="s">
        <v>1379</v>
      </c>
      <c r="K6" s="119" t="s">
        <v>1380</v>
      </c>
      <c r="L6" s="118" t="s">
        <v>1381</v>
      </c>
    </row>
    <row r="7" spans="1:12" ht="12" customHeight="1">
      <c r="A7" s="2283"/>
      <c r="B7" s="2284"/>
      <c r="C7" s="2280" t="s">
        <v>810</v>
      </c>
      <c r="D7" s="2281"/>
      <c r="E7" s="2281"/>
      <c r="F7" s="2281"/>
      <c r="G7" s="2281"/>
      <c r="H7" s="2281"/>
      <c r="I7" s="2281"/>
      <c r="J7" s="2281"/>
      <c r="K7" s="2281"/>
      <c r="L7" s="2281"/>
    </row>
    <row r="8" spans="1:12" s="177" customFormat="1" ht="10.95" customHeight="1">
      <c r="A8" s="1128">
        <v>2016</v>
      </c>
      <c r="B8" s="1287" t="s">
        <v>53</v>
      </c>
      <c r="C8" s="142">
        <v>103.2</v>
      </c>
      <c r="D8" s="142">
        <v>119.8</v>
      </c>
      <c r="E8" s="142">
        <v>96.3</v>
      </c>
      <c r="F8" s="142">
        <v>99.1</v>
      </c>
      <c r="G8" s="142">
        <v>66.7</v>
      </c>
      <c r="H8" s="142">
        <v>113</v>
      </c>
      <c r="I8" s="142">
        <v>113.1</v>
      </c>
      <c r="J8" s="142">
        <v>134.80000000000001</v>
      </c>
      <c r="K8" s="142">
        <v>115.1</v>
      </c>
      <c r="L8" s="292">
        <v>90.8</v>
      </c>
    </row>
    <row r="9" spans="1:12" s="1124" customFormat="1" ht="10.95" customHeight="1">
      <c r="A9" s="347">
        <v>2017</v>
      </c>
      <c r="B9" s="107" t="s">
        <v>53</v>
      </c>
      <c r="C9" s="142">
        <v>107.2</v>
      </c>
      <c r="D9" s="142">
        <v>116.4</v>
      </c>
      <c r="E9" s="142">
        <v>109.3</v>
      </c>
      <c r="F9" s="142">
        <v>102.1708960469002</v>
      </c>
      <c r="G9" s="142">
        <v>45</v>
      </c>
      <c r="H9" s="142">
        <v>120.7</v>
      </c>
      <c r="I9" s="142">
        <v>118</v>
      </c>
      <c r="J9" s="142">
        <v>104.8</v>
      </c>
      <c r="K9" s="142">
        <v>106.4</v>
      </c>
      <c r="L9" s="292">
        <v>107.9</v>
      </c>
    </row>
    <row r="10" spans="1:12" s="177" customFormat="1" ht="12" customHeight="1">
      <c r="A10" s="1635">
        <v>2017</v>
      </c>
      <c r="B10" s="107" t="s">
        <v>618</v>
      </c>
      <c r="C10" s="142">
        <v>107.1</v>
      </c>
      <c r="D10" s="142">
        <v>123.1</v>
      </c>
      <c r="E10" s="142">
        <v>113.4</v>
      </c>
      <c r="F10" s="142">
        <v>101.5</v>
      </c>
      <c r="G10" s="142">
        <v>36.4</v>
      </c>
      <c r="H10" s="142">
        <v>120.2</v>
      </c>
      <c r="I10" s="142">
        <v>113.6</v>
      </c>
      <c r="J10" s="142">
        <v>103.9</v>
      </c>
      <c r="K10" s="142">
        <v>106.9</v>
      </c>
      <c r="L10" s="292">
        <v>104.6</v>
      </c>
    </row>
    <row r="11" spans="1:12" s="177" customFormat="1" ht="12" customHeight="1">
      <c r="A11" s="347"/>
      <c r="B11" s="107" t="s">
        <v>619</v>
      </c>
      <c r="C11" s="142">
        <v>107.2</v>
      </c>
      <c r="D11" s="142">
        <v>122</v>
      </c>
      <c r="E11" s="142">
        <v>113</v>
      </c>
      <c r="F11" s="142">
        <v>101.7829970198995</v>
      </c>
      <c r="G11" s="142">
        <v>37.4</v>
      </c>
      <c r="H11" s="142">
        <v>120.2</v>
      </c>
      <c r="I11" s="142">
        <v>115.5</v>
      </c>
      <c r="J11" s="142">
        <v>104.1</v>
      </c>
      <c r="K11" s="142">
        <v>106.7</v>
      </c>
      <c r="L11" s="292">
        <v>104.6</v>
      </c>
    </row>
    <row r="12" spans="1:12" s="177" customFormat="1" ht="12" customHeight="1">
      <c r="A12" s="347"/>
      <c r="B12" s="107" t="s">
        <v>620</v>
      </c>
      <c r="C12" s="142">
        <v>106.9</v>
      </c>
      <c r="D12" s="142">
        <v>118.4</v>
      </c>
      <c r="E12" s="142">
        <v>111.9</v>
      </c>
      <c r="F12" s="142">
        <v>101.91863730775574</v>
      </c>
      <c r="G12" s="142">
        <v>39.1</v>
      </c>
      <c r="H12" s="142">
        <v>120.1</v>
      </c>
      <c r="I12" s="142">
        <v>116.1</v>
      </c>
      <c r="J12" s="142">
        <v>104.5</v>
      </c>
      <c r="K12" s="142">
        <v>106.2</v>
      </c>
      <c r="L12" s="292">
        <v>104.2</v>
      </c>
    </row>
    <row r="13" spans="1:12" s="177" customFormat="1" ht="12" customHeight="1">
      <c r="A13" s="347"/>
      <c r="B13" s="107" t="s">
        <v>621</v>
      </c>
      <c r="C13" s="142">
        <v>106.8</v>
      </c>
      <c r="D13" s="142">
        <v>116.8</v>
      </c>
      <c r="E13" s="142">
        <v>110.9</v>
      </c>
      <c r="F13" s="142">
        <v>101.93394660468913</v>
      </c>
      <c r="G13" s="142">
        <v>41</v>
      </c>
      <c r="H13" s="142">
        <v>121.3</v>
      </c>
      <c r="I13" s="142">
        <v>115</v>
      </c>
      <c r="J13" s="142">
        <v>104.9</v>
      </c>
      <c r="K13" s="142">
        <v>105.8</v>
      </c>
      <c r="L13" s="292">
        <v>106.7</v>
      </c>
    </row>
    <row r="14" spans="1:12" s="177" customFormat="1" ht="12" customHeight="1">
      <c r="A14" s="347"/>
      <c r="B14" s="107" t="s">
        <v>622</v>
      </c>
      <c r="C14" s="142">
        <v>106.9</v>
      </c>
      <c r="D14" s="142">
        <v>114.9</v>
      </c>
      <c r="E14" s="142">
        <v>109.4</v>
      </c>
      <c r="F14" s="142">
        <v>102.1869268503232</v>
      </c>
      <c r="G14" s="142">
        <v>43.2</v>
      </c>
      <c r="H14" s="142">
        <v>122.2</v>
      </c>
      <c r="I14" s="142">
        <v>116.9</v>
      </c>
      <c r="J14" s="142">
        <v>105</v>
      </c>
      <c r="K14" s="142">
        <v>106</v>
      </c>
      <c r="L14" s="292">
        <v>108</v>
      </c>
    </row>
    <row r="15" spans="1:12" s="177" customFormat="1" ht="12" customHeight="1">
      <c r="A15" s="347"/>
      <c r="B15" s="107" t="s">
        <v>53</v>
      </c>
      <c r="C15" s="142">
        <v>107.2</v>
      </c>
      <c r="D15" s="142">
        <v>116.4</v>
      </c>
      <c r="E15" s="142">
        <v>109.3</v>
      </c>
      <c r="F15" s="142">
        <v>102.1708960469002</v>
      </c>
      <c r="G15" s="142">
        <v>45</v>
      </c>
      <c r="H15" s="142">
        <v>120.7</v>
      </c>
      <c r="I15" s="142">
        <v>118</v>
      </c>
      <c r="J15" s="142">
        <v>104.8</v>
      </c>
      <c r="K15" s="142">
        <v>106.4</v>
      </c>
      <c r="L15" s="292">
        <v>107.9</v>
      </c>
    </row>
    <row r="16" spans="1:12" s="177" customFormat="1" ht="12" customHeight="1">
      <c r="A16" s="347">
        <v>2018</v>
      </c>
      <c r="B16" s="107" t="s">
        <v>614</v>
      </c>
      <c r="C16" s="142">
        <v>104.2</v>
      </c>
      <c r="D16" s="142">
        <v>102.6</v>
      </c>
      <c r="E16" s="142">
        <v>100.7</v>
      </c>
      <c r="F16" s="142">
        <v>99.669163045372443</v>
      </c>
      <c r="G16" s="142">
        <v>86.9</v>
      </c>
      <c r="H16" s="142">
        <v>110</v>
      </c>
      <c r="I16" s="142">
        <v>120</v>
      </c>
      <c r="J16" s="142">
        <v>101</v>
      </c>
      <c r="K16" s="142">
        <v>104.5</v>
      </c>
      <c r="L16" s="292">
        <v>116.8</v>
      </c>
    </row>
    <row r="17" spans="1:12" s="177" customFormat="1" ht="12" customHeight="1">
      <c r="A17" s="347"/>
      <c r="B17" s="107" t="s">
        <v>615</v>
      </c>
      <c r="C17" s="142">
        <v>104.4</v>
      </c>
      <c r="D17" s="142">
        <v>98</v>
      </c>
      <c r="E17" s="142">
        <v>104.2</v>
      </c>
      <c r="F17" s="142">
        <v>102.32552807750659</v>
      </c>
      <c r="G17" s="142">
        <v>93.7</v>
      </c>
      <c r="H17" s="142">
        <v>111.6</v>
      </c>
      <c r="I17" s="142">
        <v>117.3</v>
      </c>
      <c r="J17" s="142">
        <v>91.8</v>
      </c>
      <c r="K17" s="142">
        <v>103.7</v>
      </c>
      <c r="L17" s="292">
        <v>113.4</v>
      </c>
    </row>
    <row r="18" spans="1:12" s="177" customFormat="1" ht="11.4">
      <c r="A18" s="347"/>
      <c r="B18" s="107" t="s">
        <v>616</v>
      </c>
      <c r="C18" s="142">
        <v>104</v>
      </c>
      <c r="D18" s="142">
        <v>97.8</v>
      </c>
      <c r="E18" s="142">
        <v>107.6</v>
      </c>
      <c r="F18" s="142">
        <v>98.068362459703621</v>
      </c>
      <c r="G18" s="142">
        <v>97.8</v>
      </c>
      <c r="H18" s="142">
        <v>112.4</v>
      </c>
      <c r="I18" s="142">
        <v>119.4</v>
      </c>
      <c r="J18" s="142">
        <v>91.8</v>
      </c>
      <c r="K18" s="142">
        <v>104.7</v>
      </c>
      <c r="L18" s="292">
        <v>119.5</v>
      </c>
    </row>
    <row r="19" spans="1:12" s="177" customFormat="1" ht="12" customHeight="1">
      <c r="A19" s="347"/>
      <c r="B19" s="107" t="s">
        <v>617</v>
      </c>
      <c r="C19" s="142">
        <v>104.1</v>
      </c>
      <c r="D19" s="142">
        <v>97.9</v>
      </c>
      <c r="E19" s="142">
        <v>110</v>
      </c>
      <c r="F19" s="142">
        <v>98.541924503360761</v>
      </c>
      <c r="G19" s="142">
        <v>99</v>
      </c>
      <c r="H19" s="142">
        <v>110.6</v>
      </c>
      <c r="I19" s="142">
        <v>117.6</v>
      </c>
      <c r="J19" s="142">
        <v>79.8</v>
      </c>
      <c r="K19" s="142">
        <v>103.1</v>
      </c>
      <c r="L19" s="292">
        <v>124.5</v>
      </c>
    </row>
    <row r="20" spans="1:12" s="1124" customFormat="1" ht="12" customHeight="1">
      <c r="A20" s="347"/>
      <c r="B20" s="107" t="s">
        <v>613</v>
      </c>
      <c r="C20" s="142">
        <v>104.7</v>
      </c>
      <c r="D20" s="142">
        <v>100.9</v>
      </c>
      <c r="E20" s="142">
        <v>112</v>
      </c>
      <c r="F20" s="142">
        <v>98.091767079756252</v>
      </c>
      <c r="G20" s="142">
        <v>101.3</v>
      </c>
      <c r="H20" s="142">
        <v>109</v>
      </c>
      <c r="I20" s="142">
        <v>119.7</v>
      </c>
      <c r="J20" s="142">
        <v>79.099999999999994</v>
      </c>
      <c r="K20" s="142">
        <v>102.5</v>
      </c>
      <c r="L20" s="292">
        <v>124.2</v>
      </c>
    </row>
    <row r="21" spans="1:12" s="1124" customFormat="1" ht="12" customHeight="1">
      <c r="A21" s="1635"/>
      <c r="B21" s="1652" t="s">
        <v>618</v>
      </c>
      <c r="C21" s="1659">
        <v>105</v>
      </c>
      <c r="D21" s="1659">
        <v>102.2</v>
      </c>
      <c r="E21" s="1659">
        <v>113.8</v>
      </c>
      <c r="F21" s="1659">
        <v>97.681792020641893</v>
      </c>
      <c r="G21" s="1659">
        <v>99.1</v>
      </c>
      <c r="H21" s="1659">
        <v>109.9</v>
      </c>
      <c r="I21" s="1659">
        <v>119.3</v>
      </c>
      <c r="J21" s="1659">
        <v>77.900000000000006</v>
      </c>
      <c r="K21" s="1659">
        <v>103.3</v>
      </c>
      <c r="L21" s="292">
        <v>124.5</v>
      </c>
    </row>
    <row r="22" spans="1:12" s="1124" customFormat="1" ht="12" customHeight="1">
      <c r="A22" s="1635"/>
      <c r="B22" s="1652" t="s">
        <v>619</v>
      </c>
      <c r="C22" s="1659">
        <v>105.1</v>
      </c>
      <c r="D22" s="1659">
        <v>102.2</v>
      </c>
      <c r="E22" s="1659">
        <v>114.9</v>
      </c>
      <c r="F22" s="1659">
        <v>97.826494086698375</v>
      </c>
      <c r="G22" s="1659">
        <v>100.5</v>
      </c>
      <c r="H22" s="1659">
        <v>111.2</v>
      </c>
      <c r="I22" s="1659">
        <v>119.2</v>
      </c>
      <c r="J22" s="1659">
        <v>69.8</v>
      </c>
      <c r="K22" s="1659">
        <v>103.2</v>
      </c>
      <c r="L22" s="292">
        <v>122.5</v>
      </c>
    </row>
    <row r="23" spans="1:12" s="1124" customFormat="1" ht="12" customHeight="1">
      <c r="A23" s="1635"/>
      <c r="B23" s="1652" t="s">
        <v>620</v>
      </c>
      <c r="C23" s="1659">
        <v>104.6</v>
      </c>
      <c r="D23" s="1659">
        <v>99</v>
      </c>
      <c r="E23" s="1659">
        <v>115.7</v>
      </c>
      <c r="F23" s="1659">
        <v>97.380363829462752</v>
      </c>
      <c r="G23" s="1659">
        <v>106.1</v>
      </c>
      <c r="H23" s="1659">
        <v>110.4</v>
      </c>
      <c r="I23" s="1659">
        <v>117.8</v>
      </c>
      <c r="J23" s="1659">
        <v>76.3</v>
      </c>
      <c r="K23" s="1659">
        <v>103.3</v>
      </c>
      <c r="L23" s="292">
        <v>121.8</v>
      </c>
    </row>
    <row r="24" spans="1:12" s="177" customFormat="1" ht="12" customHeight="1">
      <c r="A24" s="1635">
        <v>2017</v>
      </c>
      <c r="B24" s="145" t="s">
        <v>75</v>
      </c>
      <c r="C24" s="142">
        <v>106.8</v>
      </c>
      <c r="D24" s="142">
        <v>132.4</v>
      </c>
      <c r="E24" s="142">
        <v>101.2</v>
      </c>
      <c r="F24" s="142">
        <v>102.8</v>
      </c>
      <c r="G24" s="142">
        <v>42.1</v>
      </c>
      <c r="H24" s="142">
        <v>124.8</v>
      </c>
      <c r="I24" s="142">
        <v>108.6</v>
      </c>
      <c r="J24" s="142">
        <v>107.3</v>
      </c>
      <c r="K24" s="142">
        <v>102.5</v>
      </c>
      <c r="L24" s="292">
        <v>108.8</v>
      </c>
    </row>
    <row r="25" spans="1:12" s="177" customFormat="1" ht="12" customHeight="1">
      <c r="A25" s="347"/>
      <c r="B25" s="145" t="s">
        <v>76</v>
      </c>
      <c r="C25" s="142">
        <v>106.8</v>
      </c>
      <c r="D25" s="142">
        <v>113.9</v>
      </c>
      <c r="E25" s="142">
        <v>105.8</v>
      </c>
      <c r="F25" s="142">
        <v>104.88404118993051</v>
      </c>
      <c r="G25" s="142">
        <v>50.6</v>
      </c>
      <c r="H25" s="142">
        <v>120.2</v>
      </c>
      <c r="I25" s="142">
        <v>115.5</v>
      </c>
      <c r="J25" s="142">
        <v>103.7</v>
      </c>
      <c r="K25" s="142">
        <v>103.9</v>
      </c>
      <c r="L25" s="292">
        <v>105.7</v>
      </c>
    </row>
    <row r="26" spans="1:12" s="177" customFormat="1" ht="12" customHeight="1">
      <c r="A26" s="347"/>
      <c r="B26" s="145" t="s">
        <v>77</v>
      </c>
      <c r="C26" s="142">
        <v>106.3</v>
      </c>
      <c r="D26" s="142">
        <v>99.8</v>
      </c>
      <c r="E26" s="142">
        <v>106.2</v>
      </c>
      <c r="F26" s="142">
        <v>104.2750910213837</v>
      </c>
      <c r="G26" s="142">
        <v>60.1</v>
      </c>
      <c r="H26" s="142">
        <v>119.8</v>
      </c>
      <c r="I26" s="142">
        <v>133.5</v>
      </c>
      <c r="J26" s="142">
        <v>105.7</v>
      </c>
      <c r="K26" s="142">
        <v>102.5</v>
      </c>
      <c r="L26" s="292">
        <v>104.1</v>
      </c>
    </row>
    <row r="27" spans="1:12" s="177" customFormat="1" ht="12" customHeight="1">
      <c r="A27" s="347"/>
      <c r="B27" s="145" t="s">
        <v>78</v>
      </c>
      <c r="C27" s="142">
        <v>105.3</v>
      </c>
      <c r="D27" s="142">
        <v>101.2</v>
      </c>
      <c r="E27" s="142">
        <v>105.7</v>
      </c>
      <c r="F27" s="142">
        <v>102.06762526792106</v>
      </c>
      <c r="G27" s="142">
        <v>76</v>
      </c>
      <c r="H27" s="142">
        <v>123.4</v>
      </c>
      <c r="I27" s="142">
        <v>109</v>
      </c>
      <c r="J27" s="142">
        <v>110</v>
      </c>
      <c r="K27" s="142">
        <v>102.2</v>
      </c>
      <c r="L27" s="143">
        <v>113</v>
      </c>
    </row>
    <row r="28" spans="1:12" s="177" customFormat="1" ht="12" customHeight="1">
      <c r="A28" s="347"/>
      <c r="B28" s="145" t="s">
        <v>79</v>
      </c>
      <c r="C28" s="142">
        <v>107</v>
      </c>
      <c r="D28" s="142">
        <v>104.3</v>
      </c>
      <c r="E28" s="142">
        <v>103.8</v>
      </c>
      <c r="F28" s="142">
        <v>103.82265006768323</v>
      </c>
      <c r="G28" s="142">
        <v>94</v>
      </c>
      <c r="H28" s="142">
        <v>121.2</v>
      </c>
      <c r="I28" s="142">
        <v>125</v>
      </c>
      <c r="J28" s="142">
        <v>102.5</v>
      </c>
      <c r="K28" s="142">
        <v>108.5</v>
      </c>
      <c r="L28" s="143">
        <v>101.4</v>
      </c>
    </row>
    <row r="29" spans="1:12" s="177" customFormat="1" ht="12" customHeight="1">
      <c r="A29" s="347"/>
      <c r="B29" s="145" t="s">
        <v>80</v>
      </c>
      <c r="C29" s="142">
        <v>106</v>
      </c>
      <c r="D29" s="142">
        <v>104.5</v>
      </c>
      <c r="E29" s="142">
        <v>107.7</v>
      </c>
      <c r="F29" s="142">
        <v>102.98859429526563</v>
      </c>
      <c r="G29" s="142">
        <v>100.4</v>
      </c>
      <c r="H29" s="142">
        <v>116.7</v>
      </c>
      <c r="I29" s="142">
        <v>119.2</v>
      </c>
      <c r="J29" s="142">
        <v>91.5</v>
      </c>
      <c r="K29" s="142">
        <v>109.1</v>
      </c>
      <c r="L29" s="143">
        <v>101.7</v>
      </c>
    </row>
    <row r="30" spans="1:12" s="177" customFormat="1" ht="12" customHeight="1">
      <c r="A30" s="347">
        <v>2018</v>
      </c>
      <c r="B30" s="145" t="s">
        <v>81</v>
      </c>
      <c r="C30" s="142">
        <v>105</v>
      </c>
      <c r="D30" s="142">
        <v>116.5</v>
      </c>
      <c r="E30" s="142">
        <v>93.5</v>
      </c>
      <c r="F30" s="142">
        <v>98.240968424551284</v>
      </c>
      <c r="G30" s="142">
        <v>96.3</v>
      </c>
      <c r="H30" s="142">
        <v>106.8</v>
      </c>
      <c r="I30" s="142">
        <v>120.1</v>
      </c>
      <c r="J30" s="142">
        <v>99.9</v>
      </c>
      <c r="K30" s="142">
        <v>114</v>
      </c>
      <c r="L30" s="292">
        <v>120.4</v>
      </c>
    </row>
    <row r="31" spans="1:12" s="177" customFormat="1" ht="12" customHeight="1">
      <c r="A31" s="347"/>
      <c r="B31" s="145" t="s">
        <v>82</v>
      </c>
      <c r="C31" s="142">
        <v>103.5</v>
      </c>
      <c r="D31" s="142">
        <v>86.5</v>
      </c>
      <c r="E31" s="142">
        <v>109.8</v>
      </c>
      <c r="F31" s="142">
        <v>101.47309421820417</v>
      </c>
      <c r="G31" s="142">
        <v>88.3</v>
      </c>
      <c r="H31" s="142">
        <v>111.8</v>
      </c>
      <c r="I31" s="142">
        <v>123.4</v>
      </c>
      <c r="J31" s="142">
        <v>101.5</v>
      </c>
      <c r="K31" s="142">
        <v>101.5</v>
      </c>
      <c r="L31" s="292">
        <v>114</v>
      </c>
    </row>
    <row r="32" spans="1:12" s="177" customFormat="1" ht="12" customHeight="1">
      <c r="A32" s="347"/>
      <c r="B32" s="145" t="s">
        <v>71</v>
      </c>
      <c r="C32" s="142">
        <v>105.7</v>
      </c>
      <c r="D32" s="142">
        <v>92.9</v>
      </c>
      <c r="E32" s="142">
        <v>110.6</v>
      </c>
      <c r="F32" s="142">
        <v>106.88016520231423</v>
      </c>
      <c r="G32" s="142">
        <v>100.9</v>
      </c>
      <c r="H32" s="142">
        <v>112.7</v>
      </c>
      <c r="I32" s="142">
        <v>115.8</v>
      </c>
      <c r="J32" s="142">
        <v>86.9</v>
      </c>
      <c r="K32" s="142">
        <v>102.5</v>
      </c>
      <c r="L32" s="292">
        <v>113.9</v>
      </c>
    </row>
    <row r="33" spans="1:12" s="177" customFormat="1" ht="12" customHeight="1">
      <c r="A33" s="347"/>
      <c r="B33" s="145" t="s">
        <v>72</v>
      </c>
      <c r="C33" s="142">
        <v>103.5</v>
      </c>
      <c r="D33" s="142">
        <v>111.7</v>
      </c>
      <c r="E33" s="142">
        <v>117</v>
      </c>
      <c r="F33" s="142">
        <v>85.344596442432447</v>
      </c>
      <c r="G33" s="142">
        <v>114.1</v>
      </c>
      <c r="H33" s="142">
        <v>116.4</v>
      </c>
      <c r="I33" s="142">
        <v>123.1</v>
      </c>
      <c r="J33" s="142">
        <v>90.2</v>
      </c>
      <c r="K33" s="142">
        <v>107.5</v>
      </c>
      <c r="L33" s="292">
        <v>129.4</v>
      </c>
    </row>
    <row r="34" spans="1:12" s="177" customFormat="1" ht="12" customHeight="1">
      <c r="A34" s="347"/>
      <c r="B34" s="145" t="s">
        <v>73</v>
      </c>
      <c r="C34" s="142">
        <v>106.1</v>
      </c>
      <c r="D34" s="142">
        <v>97.1</v>
      </c>
      <c r="E34" s="142">
        <v>121.8</v>
      </c>
      <c r="F34" s="142">
        <v>99.846556702039138</v>
      </c>
      <c r="G34" s="142">
        <v>100.5</v>
      </c>
      <c r="H34" s="142">
        <v>105.3</v>
      </c>
      <c r="I34" s="142">
        <v>116.7</v>
      </c>
      <c r="J34" s="142">
        <v>73.599999999999994</v>
      </c>
      <c r="K34" s="142">
        <v>97</v>
      </c>
      <c r="L34" s="292">
        <v>132.9</v>
      </c>
    </row>
    <row r="35" spans="1:12" s="177" customFormat="1" ht="12" customHeight="1">
      <c r="A35" s="347"/>
      <c r="B35" s="145" t="s">
        <v>74</v>
      </c>
      <c r="C35" s="142">
        <v>107.6</v>
      </c>
      <c r="D35" s="142">
        <v>120.2</v>
      </c>
      <c r="E35" s="142">
        <v>122.9</v>
      </c>
      <c r="F35" s="142">
        <v>96.86623353223942</v>
      </c>
      <c r="G35" s="142">
        <v>99.6</v>
      </c>
      <c r="H35" s="142">
        <v>105</v>
      </c>
      <c r="I35" s="142">
        <v>123.2</v>
      </c>
      <c r="J35" s="142">
        <v>74.900000000000006</v>
      </c>
      <c r="K35" s="142">
        <v>99.8</v>
      </c>
      <c r="L35" s="292">
        <v>120.5</v>
      </c>
    </row>
    <row r="36" spans="1:12" s="177" customFormat="1" ht="12" customHeight="1">
      <c r="A36" s="1635"/>
      <c r="B36" s="1656" t="s">
        <v>75</v>
      </c>
      <c r="C36" s="1659">
        <v>107.4</v>
      </c>
      <c r="D36" s="1659">
        <v>115.2</v>
      </c>
      <c r="E36" s="1659">
        <v>124.8</v>
      </c>
      <c r="F36" s="1659">
        <v>95.250198025756333</v>
      </c>
      <c r="G36" s="1659">
        <v>96.3</v>
      </c>
      <c r="H36" s="1659">
        <v>106</v>
      </c>
      <c r="I36" s="1659">
        <v>118.8</v>
      </c>
      <c r="J36" s="1659">
        <v>77.900000000000006</v>
      </c>
      <c r="K36" s="1659">
        <v>107.7</v>
      </c>
      <c r="L36" s="292">
        <v>123.2</v>
      </c>
    </row>
    <row r="37" spans="1:12" s="177" customFormat="1" ht="12" customHeight="1">
      <c r="A37" s="1635"/>
      <c r="B37" s="1656" t="s">
        <v>76</v>
      </c>
      <c r="C37" s="1659">
        <v>106.1</v>
      </c>
      <c r="D37" s="1659">
        <v>101.3</v>
      </c>
      <c r="E37" s="1659">
        <v>124.8</v>
      </c>
      <c r="F37" s="1659">
        <v>97.245819146182441</v>
      </c>
      <c r="G37" s="1659">
        <v>93.8</v>
      </c>
      <c r="H37" s="1659">
        <v>112.2</v>
      </c>
      <c r="I37" s="1659">
        <v>122.5</v>
      </c>
      <c r="J37" s="1659">
        <v>69.900000000000006</v>
      </c>
      <c r="K37" s="1659">
        <v>102.1</v>
      </c>
      <c r="L37" s="292">
        <v>115.6</v>
      </c>
    </row>
    <row r="38" spans="1:12" s="177" customFormat="1" ht="12" customHeight="1">
      <c r="A38" s="1635"/>
      <c r="B38" s="1656" t="s">
        <v>77</v>
      </c>
      <c r="C38" s="1659">
        <v>102.6</v>
      </c>
      <c r="D38" s="1659">
        <v>96.7</v>
      </c>
      <c r="E38" s="1659">
        <v>118.6</v>
      </c>
      <c r="F38" s="1659">
        <v>94.158949005790475</v>
      </c>
      <c r="G38" s="1659">
        <v>117.1</v>
      </c>
      <c r="H38" s="1659">
        <v>108</v>
      </c>
      <c r="I38" s="1659">
        <v>115</v>
      </c>
      <c r="J38" s="1659">
        <v>72.099999999999994</v>
      </c>
      <c r="K38" s="1659">
        <v>103.8</v>
      </c>
      <c r="L38" s="292">
        <v>114.5</v>
      </c>
    </row>
    <row r="39" spans="1:12" s="178" customFormat="1" ht="35.25" customHeight="1">
      <c r="A39" s="2285" t="s">
        <v>866</v>
      </c>
      <c r="B39" s="2285"/>
      <c r="C39" s="2285"/>
      <c r="D39" s="2285"/>
      <c r="E39" s="2285"/>
      <c r="F39" s="2285"/>
      <c r="G39" s="2285"/>
      <c r="H39" s="2285"/>
      <c r="I39" s="2285"/>
      <c r="J39" s="2285"/>
      <c r="K39" s="2285"/>
      <c r="L39" s="2285"/>
    </row>
    <row r="40" spans="1:12" s="1408" customFormat="1" ht="14.25" customHeight="1">
      <c r="A40" s="2277" t="s">
        <v>774</v>
      </c>
      <c r="B40" s="2277"/>
      <c r="C40" s="2277"/>
      <c r="D40" s="2277"/>
      <c r="E40" s="2277"/>
      <c r="F40" s="2277"/>
      <c r="G40" s="2277"/>
      <c r="H40" s="2277"/>
      <c r="I40" s="2277"/>
      <c r="J40" s="2277"/>
      <c r="K40" s="2277"/>
      <c r="L40" s="2277"/>
    </row>
    <row r="41" spans="1:12" s="1409" customFormat="1" ht="12" customHeight="1">
      <c r="A41" s="2202" t="s">
        <v>540</v>
      </c>
      <c r="B41" s="1896"/>
      <c r="C41" s="1896"/>
      <c r="D41" s="1896"/>
      <c r="E41" s="1896"/>
      <c r="F41" s="1896"/>
      <c r="G41" s="1896"/>
      <c r="H41" s="1896"/>
      <c r="I41" s="1896"/>
      <c r="J41" s="1896"/>
      <c r="K41" s="1896"/>
      <c r="L41" s="1896"/>
    </row>
    <row r="42" spans="1:12" s="1409" customFormat="1" ht="12" customHeight="1">
      <c r="A42" s="1481" t="s">
        <v>516</v>
      </c>
      <c r="F42" s="1464"/>
    </row>
    <row r="43" spans="1:12">
      <c r="A43" s="514"/>
      <c r="B43" s="514"/>
      <c r="C43" s="514"/>
      <c r="D43" s="514"/>
      <c r="E43" s="514"/>
      <c r="F43" s="1127"/>
      <c r="G43" s="514"/>
      <c r="H43" s="514"/>
      <c r="I43" s="514"/>
      <c r="J43" s="514"/>
      <c r="K43" s="514"/>
      <c r="L43" s="514"/>
    </row>
  </sheetData>
  <mergeCells count="11">
    <mergeCell ref="A1:C1"/>
    <mergeCell ref="A2:C2"/>
    <mergeCell ref="K2:L2"/>
    <mergeCell ref="A3:K3"/>
    <mergeCell ref="A4:K4"/>
    <mergeCell ref="A41:L41"/>
    <mergeCell ref="A40:L40"/>
    <mergeCell ref="C5:C6"/>
    <mergeCell ref="C7:L7"/>
    <mergeCell ref="A5:B7"/>
    <mergeCell ref="A39:L39"/>
  </mergeCells>
  <phoneticPr fontId="0" type="noConversion"/>
  <hyperlinks>
    <hyperlink ref="K2:L2" location="'Spis tablic     List of tables'!A60" display="Return to list of tables"/>
    <hyperlink ref="K1" location="'Spis tablic     List of tables'!A58" display="Powrót do spisu tablic"/>
  </hyperlinks>
  <pageMargins left="0.39370078740157483" right="0.39370078740157483" top="0.19685039370078741" bottom="0.19685039370078741" header="0.31496062992125984" footer="0.31496062992125984"/>
  <pageSetup paperSize="9" scale="93"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showGridLines="0" zoomScaleNormal="100" workbookViewId="0">
      <selection sqref="A1:J1"/>
    </sheetView>
  </sheetViews>
  <sheetFormatPr defaultRowHeight="13.8"/>
  <cols>
    <col min="3" max="5" width="10.59765625" customWidth="1"/>
    <col min="6" max="6" width="10.59765625" style="574" customWidth="1"/>
    <col min="7" max="12" width="10.59765625" customWidth="1"/>
  </cols>
  <sheetData>
    <row r="1" spans="1:12" ht="15">
      <c r="A1" s="2144" t="s">
        <v>311</v>
      </c>
      <c r="B1" s="2144"/>
      <c r="C1" s="2144"/>
      <c r="D1" s="2144"/>
      <c r="E1" s="2144"/>
      <c r="F1" s="2144"/>
      <c r="G1" s="2144"/>
      <c r="H1" s="2144"/>
      <c r="I1" s="2144"/>
      <c r="J1" s="2144"/>
      <c r="K1" s="97" t="s">
        <v>31</v>
      </c>
      <c r="L1" s="42"/>
    </row>
    <row r="2" spans="1:12" s="1306" customFormat="1" ht="15">
      <c r="A2" s="2239" t="s">
        <v>1382</v>
      </c>
      <c r="B2" s="2239"/>
      <c r="C2" s="2239"/>
      <c r="D2" s="2239"/>
      <c r="E2" s="2239"/>
      <c r="F2" s="2239"/>
      <c r="G2" s="2239"/>
      <c r="H2" s="2239"/>
      <c r="I2" s="2239"/>
      <c r="J2" s="1551"/>
      <c r="K2" s="1802" t="s">
        <v>283</v>
      </c>
      <c r="L2" s="1802"/>
    </row>
    <row r="3" spans="1:12" ht="9.75" customHeight="1">
      <c r="A3" s="2278" t="s">
        <v>1371</v>
      </c>
      <c r="B3" s="2282"/>
      <c r="C3" s="2278" t="s">
        <v>1372</v>
      </c>
      <c r="D3" s="117"/>
      <c r="E3" s="117"/>
      <c r="F3" s="117"/>
      <c r="G3" s="117"/>
      <c r="H3" s="117"/>
      <c r="I3" s="117"/>
      <c r="J3" s="117"/>
      <c r="K3" s="117"/>
      <c r="L3" s="924"/>
    </row>
    <row r="4" spans="1:12" ht="133.5" customHeight="1">
      <c r="A4" s="2283"/>
      <c r="B4" s="2284"/>
      <c r="C4" s="2279"/>
      <c r="D4" s="118" t="s">
        <v>1383</v>
      </c>
      <c r="E4" s="118" t="s">
        <v>1384</v>
      </c>
      <c r="F4" s="118" t="s">
        <v>1385</v>
      </c>
      <c r="G4" s="118" t="s">
        <v>1386</v>
      </c>
      <c r="H4" s="118" t="s">
        <v>1387</v>
      </c>
      <c r="I4" s="119" t="s">
        <v>1388</v>
      </c>
      <c r="J4" s="119" t="s">
        <v>1389</v>
      </c>
      <c r="K4" s="119" t="s">
        <v>1390</v>
      </c>
      <c r="L4" s="118" t="s">
        <v>1381</v>
      </c>
    </row>
    <row r="5" spans="1:12" ht="12.75" customHeight="1">
      <c r="A5" s="2289"/>
      <c r="B5" s="2290"/>
      <c r="C5" s="2280" t="s">
        <v>1391</v>
      </c>
      <c r="D5" s="2281"/>
      <c r="E5" s="2281"/>
      <c r="F5" s="2281"/>
      <c r="G5" s="2281"/>
      <c r="H5" s="2281"/>
      <c r="I5" s="2281"/>
      <c r="J5" s="2281"/>
      <c r="K5" s="2281"/>
      <c r="L5" s="2281"/>
    </row>
    <row r="6" spans="1:12" s="534" customFormat="1" ht="17.100000000000001" customHeight="1">
      <c r="A6" s="347"/>
      <c r="B6" s="145"/>
      <c r="C6" s="142"/>
      <c r="D6" s="142"/>
      <c r="E6" s="142"/>
      <c r="F6" s="142"/>
      <c r="G6" s="142"/>
      <c r="H6" s="142"/>
      <c r="I6" s="142"/>
      <c r="J6" s="142"/>
      <c r="K6" s="142"/>
      <c r="L6" s="292"/>
    </row>
    <row r="7" spans="1:12" s="591" customFormat="1" ht="17.100000000000001" customHeight="1">
      <c r="A7" s="1635">
        <v>2017</v>
      </c>
      <c r="B7" s="145" t="s">
        <v>75</v>
      </c>
      <c r="C7" s="142">
        <v>94.4</v>
      </c>
      <c r="D7" s="142">
        <v>92.3</v>
      </c>
      <c r="E7" s="142">
        <v>102.5</v>
      </c>
      <c r="F7" s="142">
        <v>88.7</v>
      </c>
      <c r="G7" s="142">
        <v>87.5</v>
      </c>
      <c r="H7" s="142">
        <v>101.3</v>
      </c>
      <c r="I7" s="142">
        <v>98.6</v>
      </c>
      <c r="J7" s="142">
        <v>106.8</v>
      </c>
      <c r="K7" s="142">
        <v>94.6</v>
      </c>
      <c r="L7" s="292">
        <v>100.1</v>
      </c>
    </row>
    <row r="8" spans="1:12" s="591" customFormat="1" ht="17.100000000000001" customHeight="1">
      <c r="A8" s="347"/>
      <c r="B8" s="145" t="s">
        <v>76</v>
      </c>
      <c r="C8" s="142">
        <v>101.6</v>
      </c>
      <c r="D8" s="142">
        <v>100.1</v>
      </c>
      <c r="E8" s="142">
        <v>104.8</v>
      </c>
      <c r="F8" s="142">
        <v>101.47258850535508</v>
      </c>
      <c r="G8" s="142">
        <v>100.8</v>
      </c>
      <c r="H8" s="142">
        <v>93.3</v>
      </c>
      <c r="I8" s="142">
        <v>97.9</v>
      </c>
      <c r="J8" s="142">
        <v>102.5</v>
      </c>
      <c r="K8" s="142">
        <v>104.4</v>
      </c>
      <c r="L8" s="292">
        <v>106.8</v>
      </c>
    </row>
    <row r="9" spans="1:12" s="591" customFormat="1" ht="17.100000000000001" customHeight="1">
      <c r="A9" s="347"/>
      <c r="B9" s="145" t="s">
        <v>77</v>
      </c>
      <c r="C9" s="142">
        <v>102.2</v>
      </c>
      <c r="D9" s="142">
        <v>97</v>
      </c>
      <c r="E9" s="142">
        <v>97.1</v>
      </c>
      <c r="F9" s="142">
        <v>108.70896146086535</v>
      </c>
      <c r="G9" s="142">
        <v>91.7</v>
      </c>
      <c r="H9" s="142">
        <v>106.2</v>
      </c>
      <c r="I9" s="142">
        <v>99.8</v>
      </c>
      <c r="J9" s="142">
        <v>100</v>
      </c>
      <c r="K9" s="142">
        <v>92.9</v>
      </c>
      <c r="L9" s="292">
        <v>97</v>
      </c>
    </row>
    <row r="10" spans="1:12" s="633" customFormat="1" ht="17.100000000000001" customHeight="1">
      <c r="A10" s="347"/>
      <c r="B10" s="145" t="s">
        <v>78</v>
      </c>
      <c r="C10" s="142">
        <v>97.1</v>
      </c>
      <c r="D10" s="142">
        <v>102.2</v>
      </c>
      <c r="E10" s="142">
        <v>103.2</v>
      </c>
      <c r="F10" s="142">
        <v>88.144350839142589</v>
      </c>
      <c r="G10" s="142">
        <v>104</v>
      </c>
      <c r="H10" s="142">
        <v>105.8</v>
      </c>
      <c r="I10" s="142">
        <v>107.6</v>
      </c>
      <c r="J10" s="142">
        <v>101.4</v>
      </c>
      <c r="K10" s="142">
        <v>103.3</v>
      </c>
      <c r="L10" s="292">
        <v>98.5</v>
      </c>
    </row>
    <row r="11" spans="1:12" s="633" customFormat="1" ht="17.100000000000001" customHeight="1">
      <c r="A11" s="347"/>
      <c r="B11" s="145" t="s">
        <v>79</v>
      </c>
      <c r="C11" s="142">
        <v>100.7</v>
      </c>
      <c r="D11" s="142">
        <v>115.2</v>
      </c>
      <c r="E11" s="142">
        <v>97.5</v>
      </c>
      <c r="F11" s="142">
        <v>99.873532140675309</v>
      </c>
      <c r="G11" s="142">
        <v>88.7</v>
      </c>
      <c r="H11" s="142">
        <v>102.1</v>
      </c>
      <c r="I11" s="142">
        <v>99.7</v>
      </c>
      <c r="J11" s="142">
        <v>99.6</v>
      </c>
      <c r="K11" s="142">
        <v>104.8</v>
      </c>
      <c r="L11" s="292">
        <v>82.8</v>
      </c>
    </row>
    <row r="12" spans="1:12" s="633" customFormat="1" ht="17.100000000000001" customHeight="1">
      <c r="A12" s="347"/>
      <c r="B12" s="145" t="s">
        <v>80</v>
      </c>
      <c r="C12" s="142">
        <v>126.5</v>
      </c>
      <c r="D12" s="142">
        <v>109.5</v>
      </c>
      <c r="E12" s="142">
        <v>100.5</v>
      </c>
      <c r="F12" s="142">
        <v>149.14214267752868</v>
      </c>
      <c r="G12" s="142">
        <v>112</v>
      </c>
      <c r="H12" s="142">
        <v>100.4</v>
      </c>
      <c r="I12" s="142">
        <v>125.6</v>
      </c>
      <c r="J12" s="142">
        <v>110.4</v>
      </c>
      <c r="K12" s="142">
        <v>149.30000000000001</v>
      </c>
      <c r="L12" s="292">
        <v>108.1</v>
      </c>
    </row>
    <row r="13" spans="1:12" s="1130" customFormat="1" ht="17.100000000000001" customHeight="1">
      <c r="A13" s="347">
        <v>2018</v>
      </c>
      <c r="B13" s="145" t="s">
        <v>81</v>
      </c>
      <c r="C13" s="142">
        <v>74.400000000000006</v>
      </c>
      <c r="D13" s="142">
        <v>80.2</v>
      </c>
      <c r="E13" s="142">
        <v>95.5</v>
      </c>
      <c r="F13" s="142">
        <v>61.008660199046581</v>
      </c>
      <c r="G13" s="142">
        <v>82.4</v>
      </c>
      <c r="H13" s="142">
        <v>105.9</v>
      </c>
      <c r="I13" s="142">
        <v>79.2</v>
      </c>
      <c r="J13" s="142">
        <v>67.8</v>
      </c>
      <c r="K13" s="142">
        <v>67.2</v>
      </c>
      <c r="L13" s="292">
        <v>97</v>
      </c>
    </row>
    <row r="14" spans="1:12" s="1130" customFormat="1" ht="17.100000000000001" customHeight="1">
      <c r="A14" s="347"/>
      <c r="B14" s="145" t="s">
        <v>82</v>
      </c>
      <c r="C14" s="142">
        <v>97.8</v>
      </c>
      <c r="D14" s="142">
        <v>95.5</v>
      </c>
      <c r="E14" s="142">
        <v>94.9</v>
      </c>
      <c r="F14" s="142">
        <v>105.04973710402558</v>
      </c>
      <c r="G14" s="142">
        <v>97.4</v>
      </c>
      <c r="H14" s="142">
        <v>98.6</v>
      </c>
      <c r="I14" s="142">
        <v>86.1</v>
      </c>
      <c r="J14" s="142">
        <v>98.8</v>
      </c>
      <c r="K14" s="142">
        <v>88.3</v>
      </c>
      <c r="L14" s="292">
        <v>99.3</v>
      </c>
    </row>
    <row r="15" spans="1:12" s="1130" customFormat="1" ht="17.100000000000001" customHeight="1">
      <c r="A15" s="347"/>
      <c r="B15" s="145" t="s">
        <v>71</v>
      </c>
      <c r="C15" s="142">
        <v>116.9</v>
      </c>
      <c r="D15" s="142">
        <v>128.5</v>
      </c>
      <c r="E15" s="142">
        <v>111.4</v>
      </c>
      <c r="F15" s="142">
        <v>120.97799162592422</v>
      </c>
      <c r="G15" s="142">
        <v>131.30000000000001</v>
      </c>
      <c r="H15" s="142">
        <v>103.3</v>
      </c>
      <c r="I15" s="142">
        <v>113.1</v>
      </c>
      <c r="J15" s="142">
        <v>103.1</v>
      </c>
      <c r="K15" s="142">
        <v>105.3</v>
      </c>
      <c r="L15" s="292">
        <v>120.2</v>
      </c>
    </row>
    <row r="16" spans="1:12" s="1298" customFormat="1" ht="17.100000000000001" customHeight="1">
      <c r="A16" s="347"/>
      <c r="B16" s="145" t="s">
        <v>72</v>
      </c>
      <c r="C16" s="142">
        <v>93.1</v>
      </c>
      <c r="D16" s="142">
        <v>89.2</v>
      </c>
      <c r="E16" s="142">
        <v>108.3</v>
      </c>
      <c r="F16" s="142">
        <v>79.10487647498789</v>
      </c>
      <c r="G16" s="142">
        <v>109.5</v>
      </c>
      <c r="H16" s="142">
        <v>100.3</v>
      </c>
      <c r="I16" s="142">
        <v>118.3</v>
      </c>
      <c r="J16" s="142">
        <v>101.4</v>
      </c>
      <c r="K16" s="142">
        <v>92.8</v>
      </c>
      <c r="L16" s="292">
        <v>101.4</v>
      </c>
    </row>
    <row r="17" spans="1:12" s="1298" customFormat="1" ht="17.100000000000001" customHeight="1">
      <c r="A17" s="347"/>
      <c r="B17" s="145" t="s">
        <v>73</v>
      </c>
      <c r="C17" s="142">
        <v>102.6</v>
      </c>
      <c r="D17" s="142">
        <v>95.4</v>
      </c>
      <c r="E17" s="142">
        <v>104.5</v>
      </c>
      <c r="F17" s="142">
        <v>107.19825417697963</v>
      </c>
      <c r="G17" s="142">
        <v>96.3</v>
      </c>
      <c r="H17" s="142">
        <v>88.5</v>
      </c>
      <c r="I17" s="142">
        <v>102.5</v>
      </c>
      <c r="J17" s="142">
        <v>84.2</v>
      </c>
      <c r="K17" s="142">
        <v>107</v>
      </c>
      <c r="L17" s="292">
        <v>108.5</v>
      </c>
    </row>
    <row r="18" spans="1:12" s="1298" customFormat="1" ht="17.100000000000001" customHeight="1">
      <c r="A18" s="347"/>
      <c r="B18" s="145" t="s">
        <v>74</v>
      </c>
      <c r="C18" s="142">
        <v>109.1</v>
      </c>
      <c r="D18" s="142">
        <v>124.3</v>
      </c>
      <c r="E18" s="142">
        <v>102</v>
      </c>
      <c r="F18" s="142">
        <v>114.64995088094388</v>
      </c>
      <c r="G18" s="142">
        <v>96.4</v>
      </c>
      <c r="H18" s="142">
        <v>100.7</v>
      </c>
      <c r="I18" s="142">
        <v>101.4</v>
      </c>
      <c r="J18" s="142">
        <v>104.1</v>
      </c>
      <c r="K18" s="142">
        <v>108.6</v>
      </c>
      <c r="L18" s="292">
        <v>97.4</v>
      </c>
    </row>
    <row r="19" spans="1:12" s="1633" customFormat="1" ht="17.100000000000001" customHeight="1">
      <c r="A19" s="1635"/>
      <c r="B19" s="1656" t="s">
        <v>75</v>
      </c>
      <c r="C19" s="1659">
        <v>94.3</v>
      </c>
      <c r="D19" s="1659">
        <v>88.5</v>
      </c>
      <c r="E19" s="1659">
        <v>104</v>
      </c>
      <c r="F19" s="1659">
        <v>87.246669988084719</v>
      </c>
      <c r="G19" s="1659">
        <v>94</v>
      </c>
      <c r="H19" s="1659">
        <v>102.3</v>
      </c>
      <c r="I19" s="1659">
        <v>95.1</v>
      </c>
      <c r="J19" s="1659">
        <v>111.1</v>
      </c>
      <c r="K19" s="1659">
        <v>102.1</v>
      </c>
      <c r="L19" s="292">
        <v>97.2</v>
      </c>
    </row>
    <row r="20" spans="1:12" s="1633" customFormat="1" ht="17.100000000000001" customHeight="1">
      <c r="A20" s="1635"/>
      <c r="B20" s="1656" t="s">
        <v>76</v>
      </c>
      <c r="C20" s="1659">
        <v>100.4</v>
      </c>
      <c r="D20" s="1659">
        <v>88</v>
      </c>
      <c r="E20" s="1659">
        <v>104.9</v>
      </c>
      <c r="F20" s="1659">
        <v>103.59857716430608</v>
      </c>
      <c r="G20" s="1659">
        <v>98.2</v>
      </c>
      <c r="H20" s="1659">
        <v>98.7</v>
      </c>
      <c r="I20" s="1659">
        <v>100.9</v>
      </c>
      <c r="J20" s="1659">
        <v>91.9</v>
      </c>
      <c r="K20" s="1659">
        <v>98.9</v>
      </c>
      <c r="L20" s="292">
        <v>100.3</v>
      </c>
    </row>
    <row r="21" spans="1:12" s="1633" customFormat="1" ht="17.100000000000001" customHeight="1">
      <c r="A21" s="1635"/>
      <c r="B21" s="1656" t="s">
        <v>77</v>
      </c>
      <c r="C21" s="1659">
        <v>98.7</v>
      </c>
      <c r="D21" s="1659">
        <v>92.6</v>
      </c>
      <c r="E21" s="1659">
        <v>92.2</v>
      </c>
      <c r="F21" s="1659">
        <v>105.25821725332129</v>
      </c>
      <c r="G21" s="1659">
        <v>114.5</v>
      </c>
      <c r="H21" s="1659">
        <v>102.2</v>
      </c>
      <c r="I21" s="1659">
        <v>93.6</v>
      </c>
      <c r="J21" s="1659">
        <v>103.2</v>
      </c>
      <c r="K21" s="1659">
        <v>94.5</v>
      </c>
      <c r="L21" s="292">
        <v>96</v>
      </c>
    </row>
    <row r="22" spans="1:12" s="178" customFormat="1" ht="20.100000000000001" customHeight="1">
      <c r="A22" s="2285" t="s">
        <v>775</v>
      </c>
      <c r="B22" s="2285"/>
      <c r="C22" s="2285"/>
      <c r="D22" s="2285"/>
      <c r="E22" s="2285"/>
      <c r="F22" s="2285"/>
      <c r="G22" s="2285"/>
      <c r="H22" s="2285"/>
      <c r="I22" s="2285"/>
      <c r="J22" s="2285"/>
      <c r="K22" s="2285"/>
      <c r="L22" s="2285"/>
    </row>
    <row r="23" spans="1:12" s="178" customFormat="1" ht="12.9" customHeight="1">
      <c r="A23" s="2285" t="s">
        <v>256</v>
      </c>
      <c r="B23" s="2288"/>
      <c r="C23" s="2288"/>
      <c r="D23" s="2288"/>
      <c r="E23" s="2288"/>
      <c r="F23" s="2288"/>
      <c r="G23" s="2288"/>
      <c r="H23" s="2288"/>
      <c r="I23" s="2288"/>
      <c r="J23" s="2288"/>
      <c r="K23" s="2288"/>
      <c r="L23" s="2288"/>
    </row>
    <row r="24" spans="1:12" s="178" customFormat="1" ht="12.9" customHeight="1">
      <c r="A24" s="2285" t="s">
        <v>257</v>
      </c>
      <c r="B24" s="2147"/>
      <c r="C24" s="2147"/>
      <c r="D24" s="2147"/>
      <c r="E24" s="2147"/>
      <c r="F24" s="2147"/>
      <c r="G24" s="2147"/>
      <c r="H24" s="2147"/>
      <c r="I24" s="2147"/>
      <c r="J24" s="2147"/>
      <c r="K24" s="2147"/>
      <c r="L24" s="2147"/>
    </row>
    <row r="25" spans="1:12" s="1408" customFormat="1" ht="20.100000000000001" customHeight="1">
      <c r="A25" s="2291" t="s">
        <v>776</v>
      </c>
      <c r="B25" s="2291"/>
      <c r="C25" s="2291"/>
      <c r="D25" s="2291"/>
      <c r="E25" s="2291"/>
      <c r="F25" s="2291"/>
      <c r="G25" s="2291"/>
      <c r="H25" s="2291"/>
      <c r="I25" s="2291"/>
      <c r="J25" s="2291"/>
      <c r="K25" s="2291"/>
      <c r="L25" s="2291"/>
    </row>
    <row r="26" spans="1:12" s="1409" customFormat="1" ht="12.9" customHeight="1">
      <c r="A26" s="2202" t="s">
        <v>259</v>
      </c>
      <c r="B26" s="1896"/>
      <c r="C26" s="1896"/>
      <c r="D26" s="1896"/>
      <c r="E26" s="1896"/>
      <c r="F26" s="1896"/>
      <c r="G26" s="1896"/>
      <c r="H26" s="1896"/>
      <c r="I26" s="1896"/>
      <c r="J26" s="1896"/>
      <c r="K26" s="1896"/>
      <c r="L26" s="1896"/>
    </row>
    <row r="27" spans="1:12" s="1409" customFormat="1" ht="12.9" customHeight="1">
      <c r="A27" s="1481" t="s">
        <v>258</v>
      </c>
      <c r="F27" s="1464"/>
    </row>
  </sheetData>
  <mergeCells count="11">
    <mergeCell ref="A1:J1"/>
    <mergeCell ref="A22:L22"/>
    <mergeCell ref="A23:L23"/>
    <mergeCell ref="A24:L24"/>
    <mergeCell ref="A26:L26"/>
    <mergeCell ref="A2:I2"/>
    <mergeCell ref="K2:L2"/>
    <mergeCell ref="A3:B5"/>
    <mergeCell ref="C3:C4"/>
    <mergeCell ref="C5:L5"/>
    <mergeCell ref="A25:L25"/>
  </mergeCells>
  <phoneticPr fontId="0" type="noConversion"/>
  <hyperlinks>
    <hyperlink ref="K2:L2" location="'Spis tablic     List of tables'!A61" display="Return to list of tables"/>
    <hyperlink ref="K1" location="'Spis tablic     List of tables'!A59"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1"/>
  <sheetViews>
    <sheetView showGridLines="0" zoomScaleNormal="100" workbookViewId="0">
      <pane ySplit="6" topLeftCell="A7" activePane="bottomLeft" state="frozen"/>
      <selection pane="bottomLeft" sqref="A1:B1"/>
    </sheetView>
  </sheetViews>
  <sheetFormatPr defaultColWidth="9" defaultRowHeight="13.2"/>
  <cols>
    <col min="1" max="1" width="11.59765625" style="16" customWidth="1"/>
    <col min="2" max="2" width="13.59765625" style="16" customWidth="1"/>
    <col min="3" max="10" width="12.69921875" style="16" customWidth="1"/>
    <col min="11" max="16384" width="9" style="16"/>
  </cols>
  <sheetData>
    <row r="1" spans="1:13" s="50" customFormat="1" ht="14.85" customHeight="1">
      <c r="A1" s="2296" t="s">
        <v>112</v>
      </c>
      <c r="B1" s="2296"/>
      <c r="H1" s="1877" t="s">
        <v>31</v>
      </c>
      <c r="I1" s="1877"/>
      <c r="J1" s="1877"/>
    </row>
    <row r="2" spans="1:13" s="1410" customFormat="1" ht="14.85" customHeight="1">
      <c r="A2" s="2242" t="s">
        <v>287</v>
      </c>
      <c r="B2" s="2242"/>
      <c r="H2" s="2247" t="s">
        <v>283</v>
      </c>
      <c r="I2" s="2247"/>
      <c r="J2" s="2247"/>
    </row>
    <row r="3" spans="1:13" ht="14.85" customHeight="1">
      <c r="A3" s="2300" t="s">
        <v>517</v>
      </c>
      <c r="B3" s="2300"/>
      <c r="C3" s="2300"/>
      <c r="D3" s="2300"/>
      <c r="E3" s="2300"/>
      <c r="F3" s="2300"/>
      <c r="G3" s="2300"/>
      <c r="H3" s="2300"/>
      <c r="I3" s="2300"/>
      <c r="J3" s="2300"/>
    </row>
    <row r="4" spans="1:13" s="1321" customFormat="1" ht="14.85" customHeight="1">
      <c r="A4" s="2245" t="s">
        <v>1392</v>
      </c>
      <c r="B4" s="2245"/>
      <c r="C4" s="2245"/>
      <c r="D4" s="2245"/>
      <c r="E4" s="2245"/>
      <c r="F4" s="2245"/>
      <c r="G4" s="2245"/>
      <c r="H4" s="2245"/>
      <c r="I4" s="2245"/>
      <c r="J4" s="2245"/>
    </row>
    <row r="5" spans="1:13" s="27" customFormat="1" ht="30" customHeight="1">
      <c r="A5" s="1903" t="s">
        <v>1393</v>
      </c>
      <c r="B5" s="2297"/>
      <c r="C5" s="1916" t="s">
        <v>1394</v>
      </c>
      <c r="D5" s="115"/>
      <c r="E5" s="1916" t="s">
        <v>1396</v>
      </c>
      <c r="F5" s="115"/>
      <c r="G5" s="1973" t="s">
        <v>1398</v>
      </c>
      <c r="H5" s="1916" t="s">
        <v>1399</v>
      </c>
      <c r="I5" s="115"/>
      <c r="J5" s="1916" t="s">
        <v>1401</v>
      </c>
    </row>
    <row r="6" spans="1:13" s="27" customFormat="1" ht="60" customHeight="1">
      <c r="A6" s="2298"/>
      <c r="B6" s="2299"/>
      <c r="C6" s="2132"/>
      <c r="D6" s="38" t="s">
        <v>1395</v>
      </c>
      <c r="E6" s="2132"/>
      <c r="F6" s="38" t="s">
        <v>1397</v>
      </c>
      <c r="G6" s="1909"/>
      <c r="H6" s="2132"/>
      <c r="I6" s="37" t="s">
        <v>1400</v>
      </c>
      <c r="J6" s="1927"/>
    </row>
    <row r="7" spans="1:13" s="27" customFormat="1" ht="30" customHeight="1">
      <c r="A7" s="1903" t="s">
        <v>1402</v>
      </c>
      <c r="B7" s="1903"/>
      <c r="C7" s="1903"/>
      <c r="D7" s="1903"/>
      <c r="E7" s="1903"/>
      <c r="F7" s="1903"/>
      <c r="G7" s="1903"/>
      <c r="H7" s="1903"/>
      <c r="I7" s="1903"/>
      <c r="J7" s="1903"/>
    </row>
    <row r="8" spans="1:13" s="139" customFormat="1" ht="13.2" customHeight="1">
      <c r="A8" s="354">
        <v>2016</v>
      </c>
      <c r="B8" s="107" t="s">
        <v>53</v>
      </c>
      <c r="C8" s="142">
        <v>4577.3</v>
      </c>
      <c r="D8" s="142">
        <v>1376.9</v>
      </c>
      <c r="E8" s="142">
        <v>12354.2</v>
      </c>
      <c r="F8" s="142">
        <v>3328.4</v>
      </c>
      <c r="G8" s="142">
        <v>39.4</v>
      </c>
      <c r="H8" s="142">
        <v>4063.4</v>
      </c>
      <c r="I8" s="142">
        <v>1638</v>
      </c>
      <c r="J8" s="292">
        <v>54.3</v>
      </c>
      <c r="L8" s="144"/>
      <c r="M8" s="144"/>
    </row>
    <row r="9" spans="1:13" s="139" customFormat="1" ht="13.2" customHeight="1">
      <c r="A9" s="354">
        <v>2017</v>
      </c>
      <c r="B9" s="107" t="s">
        <v>53</v>
      </c>
      <c r="C9" s="142">
        <v>4901.3999999999996</v>
      </c>
      <c r="D9" s="142">
        <v>1459.9559999999999</v>
      </c>
      <c r="E9" s="142">
        <v>13165.728999999999</v>
      </c>
      <c r="F9" s="142">
        <v>3553.4</v>
      </c>
      <c r="G9" s="142">
        <v>40.799999999999997</v>
      </c>
      <c r="H9" s="142">
        <v>4410.3370000000004</v>
      </c>
      <c r="I9" s="142">
        <v>1744.4860000000001</v>
      </c>
      <c r="J9" s="292">
        <v>55.2</v>
      </c>
      <c r="L9" s="144"/>
      <c r="M9" s="144"/>
    </row>
    <row r="10" spans="1:13" s="139" customFormat="1" ht="13.2" customHeight="1">
      <c r="A10" s="354"/>
      <c r="B10" s="108" t="s">
        <v>43</v>
      </c>
      <c r="C10" s="146">
        <v>107.1</v>
      </c>
      <c r="D10" s="146">
        <v>106</v>
      </c>
      <c r="E10" s="146">
        <v>106.6</v>
      </c>
      <c r="F10" s="146">
        <v>106.8</v>
      </c>
      <c r="G10" s="146" t="s">
        <v>15</v>
      </c>
      <c r="H10" s="146">
        <v>108.5</v>
      </c>
      <c r="I10" s="146">
        <v>106.5</v>
      </c>
      <c r="J10" s="357" t="s">
        <v>15</v>
      </c>
      <c r="L10" s="144"/>
      <c r="M10" s="144"/>
    </row>
    <row r="11" spans="1:13" s="139" customFormat="1" ht="10.199999999999999" customHeight="1">
      <c r="A11" s="354"/>
      <c r="B11" s="145"/>
      <c r="C11" s="168"/>
      <c r="D11" s="168"/>
      <c r="E11" s="168"/>
      <c r="F11" s="168"/>
      <c r="G11" s="168"/>
      <c r="H11" s="168"/>
      <c r="I11" s="168"/>
      <c r="J11" s="292"/>
    </row>
    <row r="12" spans="1:13" s="139" customFormat="1" ht="13.2" customHeight="1">
      <c r="A12" s="354">
        <v>2017</v>
      </c>
      <c r="B12" s="145" t="s">
        <v>641</v>
      </c>
      <c r="C12" s="168">
        <v>1269.8</v>
      </c>
      <c r="D12" s="168">
        <v>393.6</v>
      </c>
      <c r="E12" s="168">
        <v>3136.1</v>
      </c>
      <c r="F12" s="168">
        <v>936.4</v>
      </c>
      <c r="G12" s="168">
        <v>39.6</v>
      </c>
      <c r="H12" s="168">
        <v>1102.8</v>
      </c>
      <c r="I12" s="168">
        <v>473.3</v>
      </c>
      <c r="J12" s="292">
        <v>56.1</v>
      </c>
    </row>
    <row r="13" spans="1:13" s="139" customFormat="1" ht="13.2" customHeight="1">
      <c r="A13" s="354"/>
      <c r="B13" s="145" t="s">
        <v>642</v>
      </c>
      <c r="C13" s="613">
        <v>1564.479</v>
      </c>
      <c r="D13" s="613">
        <v>479.815</v>
      </c>
      <c r="E13" s="613">
        <v>4551.1329999999998</v>
      </c>
      <c r="F13" s="613">
        <v>1191.414</v>
      </c>
      <c r="G13" s="613">
        <v>51</v>
      </c>
      <c r="H13" s="613">
        <v>1409.8889999999999</v>
      </c>
      <c r="I13" s="613">
        <v>565.11</v>
      </c>
      <c r="J13" s="292">
        <v>65.7</v>
      </c>
    </row>
    <row r="14" spans="1:13" s="139" customFormat="1" ht="13.2" customHeight="1">
      <c r="A14" s="354"/>
      <c r="B14" s="145" t="s">
        <v>640</v>
      </c>
      <c r="C14" s="613">
        <v>1107.915</v>
      </c>
      <c r="D14" s="613">
        <v>346.041</v>
      </c>
      <c r="E14" s="613">
        <v>2724.9960000000001</v>
      </c>
      <c r="F14" s="613">
        <v>833.50900000000001</v>
      </c>
      <c r="G14" s="613">
        <v>35.1</v>
      </c>
      <c r="H14" s="613">
        <v>1029.9480000000001</v>
      </c>
      <c r="I14" s="613">
        <v>414.77600000000001</v>
      </c>
      <c r="J14" s="292">
        <v>50.9</v>
      </c>
    </row>
    <row r="15" spans="1:13" s="139" customFormat="1" ht="13.2" customHeight="1">
      <c r="A15" s="354">
        <v>2018</v>
      </c>
      <c r="B15" s="145" t="s">
        <v>615</v>
      </c>
      <c r="C15" s="613">
        <v>1080.5540000000001</v>
      </c>
      <c r="D15" s="613">
        <v>274.822</v>
      </c>
      <c r="E15" s="613">
        <v>3105.8760000000002</v>
      </c>
      <c r="F15" s="613">
        <v>682.41</v>
      </c>
      <c r="G15" s="613">
        <v>38.799999999999997</v>
      </c>
      <c r="H15" s="613">
        <v>999.23299999999995</v>
      </c>
      <c r="I15" s="613">
        <v>329.185</v>
      </c>
      <c r="J15" s="292">
        <v>49.1</v>
      </c>
    </row>
    <row r="16" spans="1:13" s="139" customFormat="1" ht="13.2" customHeight="1">
      <c r="A16" s="354"/>
      <c r="B16" s="145" t="s">
        <v>641</v>
      </c>
      <c r="C16" s="613">
        <v>1334.4</v>
      </c>
      <c r="D16" s="613">
        <v>393.5</v>
      </c>
      <c r="E16" s="613">
        <v>3306.1</v>
      </c>
      <c r="F16" s="613">
        <v>936.7</v>
      </c>
      <c r="G16" s="613">
        <v>40.799999999999997</v>
      </c>
      <c r="H16" s="613">
        <v>1178.5999999999999</v>
      </c>
      <c r="I16" s="613">
        <v>464.4</v>
      </c>
      <c r="J16" s="292">
        <v>57</v>
      </c>
    </row>
    <row r="17" spans="1:12" s="139" customFormat="1" ht="13.2" customHeight="1">
      <c r="A17" s="354"/>
      <c r="B17" s="1656" t="s">
        <v>642</v>
      </c>
      <c r="C17" s="1664">
        <v>1611.9380000000001</v>
      </c>
      <c r="D17" s="1664">
        <v>473.59100000000001</v>
      </c>
      <c r="E17" s="1664">
        <v>4615.6779999999999</v>
      </c>
      <c r="F17" s="1664">
        <v>1155.8209999999999</v>
      </c>
      <c r="G17" s="1664">
        <v>50.7</v>
      </c>
      <c r="H17" s="1664">
        <v>1474.097</v>
      </c>
      <c r="I17" s="1664">
        <v>557.35699999999997</v>
      </c>
      <c r="J17" s="292">
        <v>65.599999999999994</v>
      </c>
    </row>
    <row r="18" spans="1:12" s="139" customFormat="1" ht="13.2" customHeight="1">
      <c r="A18" s="354"/>
      <c r="B18" s="108" t="s">
        <v>43</v>
      </c>
      <c r="C18" s="146">
        <v>103.03353384737028</v>
      </c>
      <c r="D18" s="146">
        <v>98.702833383699968</v>
      </c>
      <c r="E18" s="146">
        <v>101.41821827663573</v>
      </c>
      <c r="F18" s="146">
        <v>97.012541400386425</v>
      </c>
      <c r="G18" s="146" t="s">
        <v>15</v>
      </c>
      <c r="H18" s="146">
        <v>104.55411738087183</v>
      </c>
      <c r="I18" s="146">
        <v>98.628054715011231</v>
      </c>
      <c r="J18" s="147" t="s">
        <v>15</v>
      </c>
    </row>
    <row r="19" spans="1:12" s="27" customFormat="1" ht="30" customHeight="1">
      <c r="A19" s="1905" t="s">
        <v>1403</v>
      </c>
      <c r="B19" s="1905"/>
      <c r="C19" s="1905"/>
      <c r="D19" s="1905"/>
      <c r="E19" s="1905"/>
      <c r="F19" s="1905"/>
      <c r="G19" s="1905"/>
      <c r="H19" s="1905"/>
      <c r="I19" s="1905"/>
      <c r="J19" s="1905"/>
    </row>
    <row r="20" spans="1:12" s="27" customFormat="1" ht="13.2" customHeight="1">
      <c r="A20" s="354">
        <v>2016</v>
      </c>
      <c r="B20" s="107" t="s">
        <v>53</v>
      </c>
      <c r="C20" s="142">
        <v>3271.1</v>
      </c>
      <c r="D20" s="142">
        <v>1185.4000000000001</v>
      </c>
      <c r="E20" s="142">
        <v>7299.4</v>
      </c>
      <c r="F20" s="142">
        <v>2822.1</v>
      </c>
      <c r="G20" s="142">
        <v>45.6</v>
      </c>
      <c r="H20" s="142">
        <v>4063.4</v>
      </c>
      <c r="I20" s="292">
        <v>1638</v>
      </c>
      <c r="J20" s="143">
        <v>54.3</v>
      </c>
    </row>
    <row r="21" spans="1:12" s="27" customFormat="1" ht="13.2" customHeight="1">
      <c r="A21" s="354">
        <v>2017</v>
      </c>
      <c r="B21" s="107" t="s">
        <v>53</v>
      </c>
      <c r="C21" s="142">
        <v>3580</v>
      </c>
      <c r="D21" s="142">
        <v>1281.8040000000001</v>
      </c>
      <c r="E21" s="142">
        <v>8039.8340000000007</v>
      </c>
      <c r="F21" s="142">
        <v>3071.8209999999999</v>
      </c>
      <c r="G21" s="142">
        <v>47.1</v>
      </c>
      <c r="H21" s="142">
        <v>4410.3370000000004</v>
      </c>
      <c r="I21" s="142">
        <v>1744.4860000000001</v>
      </c>
      <c r="J21" s="143">
        <v>55.2</v>
      </c>
    </row>
    <row r="22" spans="1:12" s="27" customFormat="1" ht="13.2" customHeight="1">
      <c r="A22" s="354"/>
      <c r="B22" s="108" t="s">
        <v>43</v>
      </c>
      <c r="C22" s="146">
        <v>109.4</v>
      </c>
      <c r="D22" s="146">
        <v>108.1</v>
      </c>
      <c r="E22" s="146">
        <v>110.1</v>
      </c>
      <c r="F22" s="146">
        <v>108.8</v>
      </c>
      <c r="G22" s="146" t="s">
        <v>15</v>
      </c>
      <c r="H22" s="146">
        <v>108.5</v>
      </c>
      <c r="I22" s="146">
        <v>106.5</v>
      </c>
      <c r="J22" s="147" t="s">
        <v>15</v>
      </c>
    </row>
    <row r="23" spans="1:12" s="27" customFormat="1" ht="10.199999999999999" customHeight="1">
      <c r="A23" s="354"/>
      <c r="B23" s="106"/>
      <c r="C23" s="168"/>
      <c r="D23" s="168"/>
      <c r="E23" s="168"/>
      <c r="F23" s="172"/>
      <c r="G23" s="142"/>
      <c r="H23" s="168"/>
      <c r="I23" s="814"/>
      <c r="J23" s="143"/>
    </row>
    <row r="24" spans="1:12" s="27" customFormat="1" ht="13.2" customHeight="1">
      <c r="A24" s="354">
        <v>2017</v>
      </c>
      <c r="B24" s="145" t="s">
        <v>641</v>
      </c>
      <c r="C24" s="168">
        <v>922.1</v>
      </c>
      <c r="D24" s="168">
        <v>347.9</v>
      </c>
      <c r="E24" s="168">
        <v>1952.9</v>
      </c>
      <c r="F24" s="168">
        <v>818.5</v>
      </c>
      <c r="G24" s="142">
        <v>46.6</v>
      </c>
      <c r="H24" s="168">
        <v>1102.8</v>
      </c>
      <c r="I24" s="814">
        <v>473.3</v>
      </c>
      <c r="J24" s="143">
        <v>56.1</v>
      </c>
    </row>
    <row r="25" spans="1:12" s="27" customFormat="1" ht="13.2" customHeight="1">
      <c r="A25" s="354"/>
      <c r="B25" s="145" t="s">
        <v>642</v>
      </c>
      <c r="C25" s="613">
        <v>1112.0340000000001</v>
      </c>
      <c r="D25" s="613">
        <v>415.92099999999999</v>
      </c>
      <c r="E25" s="613">
        <v>2653.1</v>
      </c>
      <c r="F25" s="613">
        <v>1013.829</v>
      </c>
      <c r="G25" s="142">
        <v>57.8</v>
      </c>
      <c r="H25" s="613">
        <v>1409.8889999999999</v>
      </c>
      <c r="I25" s="823">
        <v>565.11</v>
      </c>
      <c r="J25" s="143">
        <v>65.7</v>
      </c>
      <c r="K25" s="578"/>
      <c r="L25" s="578"/>
    </row>
    <row r="26" spans="1:12" s="27" customFormat="1" ht="13.2" customHeight="1">
      <c r="A26" s="354"/>
      <c r="B26" s="145" t="s">
        <v>640</v>
      </c>
      <c r="C26" s="613">
        <v>867.61</v>
      </c>
      <c r="D26" s="613">
        <v>308.88299999999998</v>
      </c>
      <c r="E26" s="613">
        <v>1836.7339999999999</v>
      </c>
      <c r="F26" s="613">
        <v>737.79200000000003</v>
      </c>
      <c r="G26" s="142">
        <v>42.5</v>
      </c>
      <c r="H26" s="613">
        <v>1029.9480000000001</v>
      </c>
      <c r="I26" s="823">
        <v>414.77600000000001</v>
      </c>
      <c r="J26" s="143">
        <v>50.9</v>
      </c>
      <c r="K26" s="578"/>
      <c r="L26" s="578"/>
    </row>
    <row r="27" spans="1:12" s="27" customFormat="1" ht="13.2" customHeight="1">
      <c r="A27" s="354">
        <v>2018</v>
      </c>
      <c r="B27" s="145" t="s">
        <v>615</v>
      </c>
      <c r="C27" s="613">
        <v>778.03700000000003</v>
      </c>
      <c r="D27" s="613">
        <v>237.506</v>
      </c>
      <c r="E27" s="613">
        <v>1864.663</v>
      </c>
      <c r="F27" s="613">
        <v>583.91</v>
      </c>
      <c r="G27" s="142">
        <v>42.8</v>
      </c>
      <c r="H27" s="613">
        <v>999.23299999999995</v>
      </c>
      <c r="I27" s="823">
        <v>329.185</v>
      </c>
      <c r="J27" s="143">
        <v>49.1</v>
      </c>
      <c r="K27" s="578"/>
      <c r="L27" s="578"/>
    </row>
    <row r="28" spans="1:12" s="27" customFormat="1" ht="13.2" customHeight="1">
      <c r="A28" s="354"/>
      <c r="B28" s="145" t="s">
        <v>641</v>
      </c>
      <c r="C28" s="613">
        <v>994.6</v>
      </c>
      <c r="D28" s="613">
        <v>347.6</v>
      </c>
      <c r="E28" s="613">
        <v>2112.4</v>
      </c>
      <c r="F28" s="613">
        <v>816.6</v>
      </c>
      <c r="G28" s="142">
        <v>47.6</v>
      </c>
      <c r="H28" s="613">
        <v>1178.5999999999999</v>
      </c>
      <c r="I28" s="823">
        <v>464.4</v>
      </c>
      <c r="J28" s="143">
        <v>57</v>
      </c>
      <c r="K28" s="578"/>
      <c r="L28" s="578"/>
    </row>
    <row r="29" spans="1:12" s="27" customFormat="1" ht="13.2" customHeight="1">
      <c r="A29" s="354"/>
      <c r="B29" s="1656" t="s">
        <v>642</v>
      </c>
      <c r="C29" s="1664">
        <v>1183.7529999999999</v>
      </c>
      <c r="D29" s="1664">
        <v>409.71499999999997</v>
      </c>
      <c r="E29" s="1664">
        <v>2785.5929999999998</v>
      </c>
      <c r="F29" s="1664">
        <v>988.61400000000003</v>
      </c>
      <c r="G29" s="1659">
        <v>57.6</v>
      </c>
      <c r="H29" s="1664">
        <v>1474.097</v>
      </c>
      <c r="I29" s="823">
        <v>557.35699999999997</v>
      </c>
      <c r="J29" s="1660">
        <v>65.599999999999994</v>
      </c>
      <c r="K29" s="578"/>
      <c r="L29" s="578"/>
    </row>
    <row r="30" spans="1:12" s="27" customFormat="1" ht="13.2" customHeight="1">
      <c r="A30" s="354"/>
      <c r="B30" s="108" t="s">
        <v>43</v>
      </c>
      <c r="C30" s="146">
        <v>106.44935316725928</v>
      </c>
      <c r="D30" s="146">
        <v>98.507889719441906</v>
      </c>
      <c r="E30" s="146">
        <v>104.99389393539633</v>
      </c>
      <c r="F30" s="146">
        <v>97.5128941862977</v>
      </c>
      <c r="G30" s="146" t="s">
        <v>15</v>
      </c>
      <c r="H30" s="146">
        <v>104.55411738087183</v>
      </c>
      <c r="I30" s="146">
        <v>98.628054715011231</v>
      </c>
      <c r="J30" s="147" t="s">
        <v>15</v>
      </c>
      <c r="K30" s="578"/>
      <c r="L30" s="578"/>
    </row>
    <row r="31" spans="1:12" s="27" customFormat="1" ht="25.2" customHeight="1">
      <c r="A31" s="2292" t="s">
        <v>777</v>
      </c>
      <c r="B31" s="2293"/>
      <c r="C31" s="2293"/>
      <c r="D31" s="2293"/>
      <c r="E31" s="2293"/>
      <c r="F31" s="2293"/>
      <c r="G31" s="2293"/>
      <c r="H31" s="2293"/>
      <c r="I31" s="2293"/>
      <c r="J31" s="2293"/>
      <c r="K31" s="14"/>
      <c r="L31" s="578"/>
    </row>
    <row r="32" spans="1:12" s="1357" customFormat="1" ht="25.2" customHeight="1">
      <c r="A32" s="2294" t="s">
        <v>778</v>
      </c>
      <c r="B32" s="2295"/>
      <c r="C32" s="2295"/>
      <c r="D32" s="2295"/>
      <c r="E32" s="2295"/>
      <c r="F32" s="2295"/>
      <c r="G32" s="2295"/>
      <c r="H32" s="2295"/>
      <c r="I32" s="2295"/>
      <c r="J32" s="2295"/>
      <c r="K32" s="1487"/>
    </row>
    <row r="33" spans="2:2" s="27" customFormat="1" ht="14.85" customHeight="1"/>
    <row r="34" spans="2:2" s="27" customFormat="1" ht="14.85" customHeight="1"/>
    <row r="35" spans="2:2" s="27" customFormat="1" ht="51.9" customHeight="1"/>
    <row r="36" spans="2:2" s="27" customFormat="1" ht="81.900000000000006" customHeight="1"/>
    <row r="37" spans="2:2" s="27" customFormat="1" ht="30" customHeight="1"/>
    <row r="38" spans="2:2" s="27" customFormat="1" ht="12.75" customHeight="1"/>
    <row r="39" spans="2:2" s="27" customFormat="1" ht="12.75" customHeight="1"/>
    <row r="40" spans="2:2" s="27" customFormat="1" ht="12.75" customHeight="1">
      <c r="B40" s="322"/>
    </row>
    <row r="41" spans="2:2" s="27" customFormat="1" ht="12.75" customHeight="1">
      <c r="B41" s="322"/>
    </row>
    <row r="42" spans="2:2" s="27" customFormat="1" ht="12.75" customHeight="1">
      <c r="B42" s="345"/>
    </row>
    <row r="43" spans="2:2" s="27" customFormat="1" ht="12.75" customHeight="1"/>
    <row r="44" spans="2:2" s="27" customFormat="1" ht="12.75" customHeight="1"/>
    <row r="45" spans="2:2" s="27" customFormat="1" ht="12.75" customHeight="1"/>
    <row r="46" spans="2:2" s="27" customFormat="1" ht="12.75" customHeight="1"/>
    <row r="47" spans="2:2" s="27" customFormat="1" ht="12.75" customHeight="1"/>
    <row r="48" spans="2:2" s="27" customFormat="1" ht="30" customHeight="1"/>
    <row r="49" s="27" customFormat="1" ht="12.75" customHeight="1"/>
    <row r="50" s="27" customFormat="1" ht="12.75" customHeight="1"/>
    <row r="51" s="27" customFormat="1" ht="12.75" customHeight="1"/>
    <row r="52" s="27" customFormat="1" ht="12.75" customHeight="1"/>
    <row r="53" s="27" customFormat="1" ht="12.75" customHeight="1"/>
    <row r="54" s="27" customFormat="1" ht="12.75" customHeight="1"/>
    <row r="55" s="27" customFormat="1" ht="12.75" customHeight="1"/>
    <row r="56" s="27" customFormat="1" ht="12.75" customHeight="1"/>
    <row r="57" s="27" customFormat="1" ht="12.75" customHeight="1"/>
    <row r="58" s="27" customFormat="1" ht="12.75" customHeight="1"/>
    <row r="59" s="27" customFormat="1" ht="12.75" customHeight="1"/>
    <row r="60" s="27" customFormat="1" ht="12.75" customHeight="1"/>
    <row r="61" ht="12.75" customHeight="1"/>
  </sheetData>
  <mergeCells count="16">
    <mergeCell ref="A1:B1"/>
    <mergeCell ref="A2:B2"/>
    <mergeCell ref="A7:J7"/>
    <mergeCell ref="A19:J19"/>
    <mergeCell ref="J5:J6"/>
    <mergeCell ref="H1:J1"/>
    <mergeCell ref="A5:B6"/>
    <mergeCell ref="A3:J3"/>
    <mergeCell ref="A31:J31"/>
    <mergeCell ref="A32:J32"/>
    <mergeCell ref="A4:J4"/>
    <mergeCell ref="H2:J2"/>
    <mergeCell ref="G5:G6"/>
    <mergeCell ref="C5:C6"/>
    <mergeCell ref="E5:E6"/>
    <mergeCell ref="H5:H6"/>
  </mergeCells>
  <phoneticPr fontId="0" type="noConversion"/>
  <hyperlinks>
    <hyperlink ref="H2:I2" location="'Spis tablic     List of tables'!A1" display="Return to list tables"/>
    <hyperlink ref="H1:J1" location="'Spis tablic     List of tables'!A60" display="Powrót do spisu tablic"/>
    <hyperlink ref="H2:J2" location="'Spis tablic     List of tables'!A62" display="Return to list of tables"/>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showGridLines="0" zoomScaleNormal="100" workbookViewId="0">
      <selection sqref="A1:F1"/>
    </sheetView>
  </sheetViews>
  <sheetFormatPr defaultRowHeight="13.8"/>
  <cols>
    <col min="1" max="1" width="8.09765625" customWidth="1"/>
    <col min="2" max="2" width="13.59765625" customWidth="1"/>
    <col min="3" max="9" width="14.69921875" customWidth="1"/>
    <col min="13" max="13" width="9" customWidth="1"/>
  </cols>
  <sheetData>
    <row r="1" spans="1:9">
      <c r="A1" s="1825" t="s">
        <v>2116</v>
      </c>
      <c r="B1" s="1825"/>
      <c r="C1" s="1825"/>
      <c r="D1" s="1825"/>
      <c r="E1" s="1825"/>
      <c r="F1" s="1825"/>
      <c r="G1" s="1877" t="s">
        <v>31</v>
      </c>
      <c r="H1" s="1877"/>
    </row>
    <row r="2" spans="1:9" s="1306" customFormat="1">
      <c r="A2" s="1803" t="s">
        <v>221</v>
      </c>
      <c r="B2" s="1803"/>
      <c r="C2" s="1803"/>
      <c r="D2" s="1803"/>
      <c r="E2" s="1803"/>
      <c r="F2" s="1803"/>
      <c r="G2" s="1802" t="s">
        <v>283</v>
      </c>
      <c r="H2" s="1802"/>
    </row>
    <row r="3" spans="1:9">
      <c r="A3" s="1821" t="s">
        <v>902</v>
      </c>
      <c r="B3" s="1821"/>
      <c r="C3" s="1804" t="s">
        <v>903</v>
      </c>
      <c r="D3" s="1811"/>
      <c r="E3" s="1804" t="s">
        <v>904</v>
      </c>
      <c r="F3" s="1808"/>
      <c r="G3" s="1808"/>
      <c r="H3" s="1804" t="s">
        <v>905</v>
      </c>
      <c r="I3" s="1808"/>
    </row>
    <row r="4" spans="1:9">
      <c r="A4" s="1809"/>
      <c r="B4" s="1809"/>
      <c r="C4" s="1805"/>
      <c r="D4" s="1812"/>
      <c r="E4" s="1805"/>
      <c r="F4" s="1809"/>
      <c r="G4" s="1809"/>
      <c r="H4" s="1805"/>
      <c r="I4" s="1809"/>
    </row>
    <row r="5" spans="1:9">
      <c r="A5" s="1809"/>
      <c r="B5" s="1809"/>
      <c r="C5" s="1805"/>
      <c r="D5" s="1812"/>
      <c r="E5" s="1805"/>
      <c r="F5" s="1809"/>
      <c r="G5" s="1809"/>
      <c r="H5" s="1805"/>
      <c r="I5" s="1809"/>
    </row>
    <row r="6" spans="1:9">
      <c r="A6" s="1809"/>
      <c r="B6" s="1809"/>
      <c r="C6" s="1805"/>
      <c r="D6" s="1812"/>
      <c r="E6" s="1805"/>
      <c r="F6" s="1809"/>
      <c r="G6" s="1809"/>
      <c r="H6" s="1805"/>
      <c r="I6" s="1809"/>
    </row>
    <row r="7" spans="1:9">
      <c r="A7" s="1809"/>
      <c r="B7" s="1809"/>
      <c r="C7" s="1805"/>
      <c r="D7" s="1812"/>
      <c r="E7" s="1805"/>
      <c r="F7" s="1809"/>
      <c r="G7" s="1809"/>
      <c r="H7" s="1805"/>
      <c r="I7" s="1809"/>
    </row>
    <row r="8" spans="1:9">
      <c r="A8" s="1809"/>
      <c r="B8" s="1809"/>
      <c r="C8" s="1805"/>
      <c r="D8" s="1812"/>
      <c r="E8" s="1805"/>
      <c r="F8" s="1809"/>
      <c r="G8" s="1809"/>
      <c r="H8" s="1805"/>
      <c r="I8" s="1809"/>
    </row>
    <row r="9" spans="1:9">
      <c r="A9" s="1809"/>
      <c r="B9" s="1809"/>
      <c r="C9" s="1805"/>
      <c r="D9" s="1812"/>
      <c r="E9" s="1805"/>
      <c r="F9" s="1809"/>
      <c r="G9" s="1809"/>
      <c r="H9" s="1805"/>
      <c r="I9" s="1809"/>
    </row>
    <row r="10" spans="1:9">
      <c r="A10" s="1809"/>
      <c r="B10" s="1809"/>
      <c r="C10" s="1813"/>
      <c r="D10" s="1815"/>
      <c r="E10" s="1813"/>
      <c r="F10" s="1814"/>
      <c r="G10" s="1814"/>
      <c r="H10" s="1813"/>
      <c r="I10" s="1814"/>
    </row>
    <row r="11" spans="1:9">
      <c r="A11" s="1809"/>
      <c r="B11" s="1809"/>
      <c r="C11" s="1872" t="s">
        <v>35</v>
      </c>
      <c r="D11" s="1879" t="s">
        <v>36</v>
      </c>
      <c r="E11" s="1880" t="s">
        <v>906</v>
      </c>
      <c r="F11" s="1869" t="s">
        <v>35</v>
      </c>
      <c r="G11" s="1796" t="s">
        <v>36</v>
      </c>
      <c r="H11" s="1872" t="s">
        <v>35</v>
      </c>
      <c r="I11" s="1878" t="s">
        <v>36</v>
      </c>
    </row>
    <row r="12" spans="1:9">
      <c r="A12" s="1809"/>
      <c r="B12" s="1809"/>
      <c r="C12" s="1873"/>
      <c r="D12" s="1843"/>
      <c r="E12" s="1817"/>
      <c r="F12" s="1870"/>
      <c r="G12" s="1797"/>
      <c r="H12" s="1873"/>
      <c r="I12" s="1840"/>
    </row>
    <row r="13" spans="1:9">
      <c r="A13" s="1809"/>
      <c r="B13" s="1809"/>
      <c r="C13" s="1873"/>
      <c r="D13" s="1843"/>
      <c r="E13" s="1817"/>
      <c r="F13" s="1870"/>
      <c r="G13" s="1797"/>
      <c r="H13" s="1873"/>
      <c r="I13" s="1840"/>
    </row>
    <row r="14" spans="1:9">
      <c r="A14" s="1814"/>
      <c r="B14" s="1814"/>
      <c r="C14" s="1874"/>
      <c r="D14" s="1844"/>
      <c r="E14" s="1881"/>
      <c r="F14" s="1871"/>
      <c r="G14" s="1851"/>
      <c r="H14" s="1874"/>
      <c r="I14" s="1841"/>
    </row>
    <row r="15" spans="1:9" s="497" customFormat="1" ht="18" customHeight="1">
      <c r="A15" s="742">
        <v>2016</v>
      </c>
      <c r="B15" s="798" t="s">
        <v>37</v>
      </c>
      <c r="C15" s="187">
        <v>85.9</v>
      </c>
      <c r="D15" s="745" t="s">
        <v>15</v>
      </c>
      <c r="E15" s="744">
        <v>17379</v>
      </c>
      <c r="F15" s="187">
        <v>119</v>
      </c>
      <c r="G15" s="745" t="s">
        <v>15</v>
      </c>
      <c r="H15" s="187">
        <v>103.2</v>
      </c>
      <c r="I15" s="746" t="s">
        <v>15</v>
      </c>
    </row>
    <row r="16" spans="1:9" s="584" customFormat="1" ht="18" customHeight="1">
      <c r="A16" s="747">
        <v>2017</v>
      </c>
      <c r="B16" s="761" t="s">
        <v>37</v>
      </c>
      <c r="C16" s="749">
        <v>106.7</v>
      </c>
      <c r="D16" s="751" t="s">
        <v>15</v>
      </c>
      <c r="E16" s="799">
        <v>19963</v>
      </c>
      <c r="F16" s="749">
        <v>114.9</v>
      </c>
      <c r="G16" s="751" t="s">
        <v>15</v>
      </c>
      <c r="H16" s="749">
        <v>107.2</v>
      </c>
      <c r="I16" s="753" t="s">
        <v>15</v>
      </c>
    </row>
    <row r="17" spans="1:17" s="533" customFormat="1" ht="18" customHeight="1">
      <c r="A17" s="742"/>
      <c r="B17" s="754"/>
      <c r="C17" s="187"/>
      <c r="D17" s="745"/>
      <c r="E17" s="744"/>
      <c r="F17" s="187"/>
      <c r="G17" s="745"/>
      <c r="H17" s="187"/>
      <c r="I17" s="746"/>
      <c r="M17" s="584"/>
    </row>
    <row r="18" spans="1:17" s="584" customFormat="1" ht="18" customHeight="1">
      <c r="A18" s="742">
        <v>2017</v>
      </c>
      <c r="B18" s="795" t="s">
        <v>75</v>
      </c>
      <c r="C18" s="749">
        <v>142</v>
      </c>
      <c r="D18" s="751">
        <v>103.1</v>
      </c>
      <c r="E18" s="799">
        <v>2877</v>
      </c>
      <c r="F18" s="749">
        <v>154.5</v>
      </c>
      <c r="G18" s="751">
        <v>226.5</v>
      </c>
      <c r="H18" s="749">
        <v>106.8</v>
      </c>
      <c r="I18" s="753">
        <v>94.4</v>
      </c>
    </row>
    <row r="19" spans="1:17" s="584" customFormat="1" ht="18" customHeight="1">
      <c r="A19" s="747"/>
      <c r="B19" s="795" t="s">
        <v>76</v>
      </c>
      <c r="C19" s="749">
        <v>118</v>
      </c>
      <c r="D19" s="751">
        <v>90</v>
      </c>
      <c r="E19" s="799">
        <v>1109</v>
      </c>
      <c r="F19" s="749">
        <v>85.8</v>
      </c>
      <c r="G19" s="751">
        <v>38.520319555401187</v>
      </c>
      <c r="H19" s="749">
        <v>106.8</v>
      </c>
      <c r="I19" s="753">
        <v>101.6</v>
      </c>
    </row>
    <row r="20" spans="1:17" s="584" customFormat="1" ht="18" customHeight="1">
      <c r="A20" s="747"/>
      <c r="B20" s="795" t="s">
        <v>77</v>
      </c>
      <c r="C20" s="749">
        <v>121.8</v>
      </c>
      <c r="D20" s="751">
        <v>131.80000000000001</v>
      </c>
      <c r="E20" s="799">
        <v>1083</v>
      </c>
      <c r="F20" s="749">
        <v>141.4</v>
      </c>
      <c r="G20" s="751">
        <v>97.745716862037867</v>
      </c>
      <c r="H20" s="749">
        <v>106.3</v>
      </c>
      <c r="I20" s="753">
        <v>102.2</v>
      </c>
    </row>
    <row r="21" spans="1:17" s="584" customFormat="1" ht="18" customHeight="1">
      <c r="A21" s="747"/>
      <c r="B21" s="795" t="s">
        <v>78</v>
      </c>
      <c r="C21" s="749">
        <v>114.5</v>
      </c>
      <c r="D21" s="751">
        <v>96.3</v>
      </c>
      <c r="E21" s="799">
        <v>1443</v>
      </c>
      <c r="F21" s="749">
        <v>98.2</v>
      </c>
      <c r="G21" s="751">
        <v>133.19999999999999</v>
      </c>
      <c r="H21" s="749">
        <v>105.3</v>
      </c>
      <c r="I21" s="797">
        <v>97.1</v>
      </c>
    </row>
    <row r="22" spans="1:17" s="584" customFormat="1" ht="18" customHeight="1">
      <c r="A22" s="747"/>
      <c r="B22" s="795" t="s">
        <v>79</v>
      </c>
      <c r="C22" s="749">
        <v>103.1</v>
      </c>
      <c r="D22" s="751">
        <v>97.9</v>
      </c>
      <c r="E22" s="799">
        <v>2267</v>
      </c>
      <c r="F22" s="749">
        <v>124.7</v>
      </c>
      <c r="G22" s="751">
        <v>157.1</v>
      </c>
      <c r="H22" s="749">
        <v>107</v>
      </c>
      <c r="I22" s="797">
        <v>100.7</v>
      </c>
    </row>
    <row r="23" spans="1:17" s="584" customFormat="1" ht="18" customHeight="1">
      <c r="A23" s="747"/>
      <c r="B23" s="795" t="s">
        <v>80</v>
      </c>
      <c r="C23" s="749">
        <v>109.8</v>
      </c>
      <c r="D23" s="751">
        <v>118.7</v>
      </c>
      <c r="E23" s="799">
        <v>1678</v>
      </c>
      <c r="F23" s="749">
        <v>90</v>
      </c>
      <c r="G23" s="751">
        <v>74</v>
      </c>
      <c r="H23" s="749">
        <v>106</v>
      </c>
      <c r="I23" s="797">
        <v>126.5</v>
      </c>
    </row>
    <row r="24" spans="1:17" s="584" customFormat="1" ht="9" customHeight="1">
      <c r="A24" s="747"/>
      <c r="B24" s="795"/>
      <c r="C24" s="749"/>
      <c r="D24" s="751"/>
      <c r="E24" s="799"/>
      <c r="F24" s="749"/>
      <c r="G24" s="751"/>
      <c r="H24" s="749"/>
      <c r="I24" s="753"/>
    </row>
    <row r="25" spans="1:17" s="584" customFormat="1" ht="18" customHeight="1">
      <c r="A25" s="747">
        <v>2018</v>
      </c>
      <c r="B25" s="795" t="s">
        <v>81</v>
      </c>
      <c r="C25" s="749">
        <v>126.1</v>
      </c>
      <c r="D25" s="751">
        <v>42.4</v>
      </c>
      <c r="E25" s="799">
        <v>2018</v>
      </c>
      <c r="F25" s="1252">
        <v>93.4</v>
      </c>
      <c r="G25" s="1528">
        <v>120.3</v>
      </c>
      <c r="H25" s="749">
        <v>105</v>
      </c>
      <c r="I25" s="753">
        <v>74.400000000000006</v>
      </c>
      <c r="Q25" s="1527"/>
    </row>
    <row r="26" spans="1:17" s="584" customFormat="1" ht="18" customHeight="1">
      <c r="A26" s="747"/>
      <c r="B26" s="795" t="s">
        <v>82</v>
      </c>
      <c r="C26" s="749">
        <v>141.6</v>
      </c>
      <c r="D26" s="751">
        <v>123.5</v>
      </c>
      <c r="E26" s="799">
        <v>1260</v>
      </c>
      <c r="F26" s="1252">
        <v>100.5</v>
      </c>
      <c r="G26" s="1528">
        <v>62.5</v>
      </c>
      <c r="H26" s="749">
        <v>103.5</v>
      </c>
      <c r="I26" s="753">
        <v>97.8</v>
      </c>
      <c r="Q26" s="1527"/>
    </row>
    <row r="27" spans="1:17" s="584" customFormat="1" ht="18" customHeight="1">
      <c r="A27" s="747"/>
      <c r="B27" s="795" t="s">
        <v>71</v>
      </c>
      <c r="C27" s="749">
        <v>133.69999999999999</v>
      </c>
      <c r="D27" s="751">
        <v>149</v>
      </c>
      <c r="E27" s="799">
        <v>1279</v>
      </c>
      <c r="F27" s="1252">
        <v>77.400000000000006</v>
      </c>
      <c r="G27" s="1528">
        <v>101.5</v>
      </c>
      <c r="H27" s="749">
        <v>105.7</v>
      </c>
      <c r="I27" s="753">
        <v>116.9</v>
      </c>
      <c r="L27" s="1527"/>
      <c r="Q27" s="1527"/>
    </row>
    <row r="28" spans="1:17" s="584" customFormat="1" ht="18" customHeight="1">
      <c r="A28" s="747"/>
      <c r="B28" s="795" t="s">
        <v>72</v>
      </c>
      <c r="C28" s="749">
        <v>166.6</v>
      </c>
      <c r="D28" s="751">
        <v>104.3</v>
      </c>
      <c r="E28" s="799" t="s">
        <v>1907</v>
      </c>
      <c r="F28" s="749" t="s">
        <v>1908</v>
      </c>
      <c r="G28" s="751" t="s">
        <v>1912</v>
      </c>
      <c r="H28" s="749">
        <v>103.5</v>
      </c>
      <c r="I28" s="753">
        <v>93.1</v>
      </c>
    </row>
    <row r="29" spans="1:17" s="584" customFormat="1" ht="18" customHeight="1">
      <c r="A29" s="747"/>
      <c r="B29" s="795" t="s">
        <v>73</v>
      </c>
      <c r="C29" s="749">
        <v>138.1</v>
      </c>
      <c r="D29" s="751">
        <v>102.5</v>
      </c>
      <c r="E29" s="799" t="s">
        <v>1909</v>
      </c>
      <c r="F29" s="749" t="s">
        <v>1910</v>
      </c>
      <c r="G29" s="751" t="s">
        <v>1913</v>
      </c>
      <c r="H29" s="749">
        <v>106.1</v>
      </c>
      <c r="I29" s="753">
        <v>102.6</v>
      </c>
    </row>
    <row r="30" spans="1:17" s="584" customFormat="1" ht="18" customHeight="1">
      <c r="A30" s="747"/>
      <c r="B30" s="795" t="s">
        <v>74</v>
      </c>
      <c r="C30" s="749">
        <v>136.69999999999999</v>
      </c>
      <c r="D30" s="751">
        <v>120.1</v>
      </c>
      <c r="E30" s="799" t="s">
        <v>1906</v>
      </c>
      <c r="F30" s="749" t="s">
        <v>1911</v>
      </c>
      <c r="G30" s="751" t="s">
        <v>1914</v>
      </c>
      <c r="H30" s="749">
        <v>107.6</v>
      </c>
      <c r="I30" s="753">
        <v>109.1</v>
      </c>
    </row>
    <row r="31" spans="1:17" s="584" customFormat="1" ht="18" customHeight="1">
      <c r="A31" s="747"/>
      <c r="B31" s="1579" t="s">
        <v>75</v>
      </c>
      <c r="C31" s="1573">
        <v>124.9</v>
      </c>
      <c r="D31" s="1578">
        <v>94.2</v>
      </c>
      <c r="E31" s="1583">
        <v>1242</v>
      </c>
      <c r="F31" s="1573">
        <v>43.2</v>
      </c>
      <c r="G31" s="1578">
        <v>113</v>
      </c>
      <c r="H31" s="1573">
        <v>107.4</v>
      </c>
      <c r="I31" s="753">
        <v>94.3</v>
      </c>
    </row>
    <row r="32" spans="1:17" s="584" customFormat="1" ht="18" customHeight="1">
      <c r="A32" s="747"/>
      <c r="B32" s="1579" t="s">
        <v>76</v>
      </c>
      <c r="C32" s="1573">
        <v>130.5</v>
      </c>
      <c r="D32" s="1578">
        <v>94</v>
      </c>
      <c r="E32" s="1583">
        <v>1730</v>
      </c>
      <c r="F32" s="1573">
        <v>156</v>
      </c>
      <c r="G32" s="1578">
        <v>139.30000000000001</v>
      </c>
      <c r="H32" s="1573">
        <v>106.1</v>
      </c>
      <c r="I32" s="753">
        <v>100.4</v>
      </c>
    </row>
    <row r="33" spans="1:9" s="584" customFormat="1" ht="18" customHeight="1">
      <c r="A33" s="747"/>
      <c r="B33" s="1579" t="s">
        <v>77</v>
      </c>
      <c r="C33" s="1573">
        <v>108.4</v>
      </c>
      <c r="D33" s="1578">
        <v>109.5</v>
      </c>
      <c r="E33" s="1583">
        <v>1417</v>
      </c>
      <c r="F33" s="1573">
        <v>130.80000000000001</v>
      </c>
      <c r="G33" s="1578">
        <v>81.900000000000006</v>
      </c>
      <c r="H33" s="1573">
        <v>102.6</v>
      </c>
      <c r="I33" s="753">
        <v>98.7</v>
      </c>
    </row>
    <row r="34" spans="1:9" ht="20.100000000000001" customHeight="1">
      <c r="A34" s="1875" t="s">
        <v>638</v>
      </c>
      <c r="B34" s="1875"/>
      <c r="C34" s="1875"/>
      <c r="D34" s="1875"/>
      <c r="E34" s="1875"/>
      <c r="F34" s="1875"/>
      <c r="G34" s="1875"/>
      <c r="H34" s="1875"/>
      <c r="I34" s="1875"/>
    </row>
    <row r="35" spans="1:9" s="1306" customFormat="1" ht="15" customHeight="1">
      <c r="A35" s="1876" t="s">
        <v>639</v>
      </c>
      <c r="B35" s="1876"/>
      <c r="C35" s="1876"/>
      <c r="D35" s="1876"/>
      <c r="E35" s="1876"/>
      <c r="F35" s="1876"/>
      <c r="G35" s="1876"/>
      <c r="H35" s="1876"/>
      <c r="I35" s="1876"/>
    </row>
  </sheetData>
  <mergeCells count="17">
    <mergeCell ref="G1:H1"/>
    <mergeCell ref="G2:H2"/>
    <mergeCell ref="A1:F1"/>
    <mergeCell ref="A2:F2"/>
    <mergeCell ref="A3:B14"/>
    <mergeCell ref="C3:D10"/>
    <mergeCell ref="E3:G10"/>
    <mergeCell ref="H3:I10"/>
    <mergeCell ref="I11:I14"/>
    <mergeCell ref="C11:C14"/>
    <mergeCell ref="D11:D14"/>
    <mergeCell ref="E11:E14"/>
    <mergeCell ref="F11:F14"/>
    <mergeCell ref="G11:G14"/>
    <mergeCell ref="H11:H14"/>
    <mergeCell ref="A34:I34"/>
    <mergeCell ref="A35:I35"/>
  </mergeCells>
  <phoneticPr fontId="0" type="noConversion"/>
  <hyperlinks>
    <hyperlink ref="G1" location="'Spis tablic     List of tables'!A1" display="Powrót do spisu tablic"/>
    <hyperlink ref="G2" location="'Spis tablic     List of tables'!A1" display="Return to list tables"/>
    <hyperlink ref="G1:H1" location="'Spis tablic     List of tables'!A7" display="Powrót do spisu tablic"/>
    <hyperlink ref="G2:H2" location="'Spis tablic     List of tables'!A7"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showGridLines="0" zoomScaleNormal="100" workbookViewId="0">
      <selection sqref="A1:G1"/>
    </sheetView>
  </sheetViews>
  <sheetFormatPr defaultColWidth="9" defaultRowHeight="13.8"/>
  <cols>
    <col min="1" max="1" width="11.59765625" style="13" customWidth="1"/>
    <col min="2" max="2" width="13.59765625" style="13" customWidth="1"/>
    <col min="3" max="10" width="12.69921875" style="13" customWidth="1"/>
    <col min="11" max="16384" width="9" style="13"/>
  </cols>
  <sheetData>
    <row r="1" spans="1:11" ht="15.6">
      <c r="A1" s="2300" t="s">
        <v>596</v>
      </c>
      <c r="B1" s="2300"/>
      <c r="C1" s="2300"/>
      <c r="D1" s="2300"/>
      <c r="E1" s="2300"/>
      <c r="F1" s="2300"/>
      <c r="G1" s="2300"/>
      <c r="H1" s="63"/>
      <c r="I1" s="1877" t="s">
        <v>31</v>
      </c>
      <c r="J1" s="1877"/>
      <c r="K1" s="51"/>
    </row>
    <row r="2" spans="1:11" s="1388" customFormat="1" ht="15">
      <c r="A2" s="2301" t="s">
        <v>1404</v>
      </c>
      <c r="B2" s="2301"/>
      <c r="C2" s="2301"/>
      <c r="D2" s="2301"/>
      <c r="E2" s="2301"/>
      <c r="F2" s="2301"/>
      <c r="G2" s="2301"/>
      <c r="H2" s="1485"/>
      <c r="I2" s="2302" t="s">
        <v>283</v>
      </c>
      <c r="J2" s="2302"/>
      <c r="K2" s="1411"/>
    </row>
    <row r="3" spans="1:11" ht="30" customHeight="1">
      <c r="A3" s="1903" t="s">
        <v>1405</v>
      </c>
      <c r="B3" s="2303"/>
      <c r="C3" s="1916" t="s">
        <v>1394</v>
      </c>
      <c r="D3" s="115"/>
      <c r="E3" s="1916" t="s">
        <v>1396</v>
      </c>
      <c r="F3" s="115"/>
      <c r="G3" s="1973" t="s">
        <v>1398</v>
      </c>
      <c r="H3" s="1916" t="s">
        <v>1408</v>
      </c>
      <c r="I3" s="115"/>
      <c r="J3" s="1916" t="s">
        <v>1410</v>
      </c>
    </row>
    <row r="4" spans="1:11" ht="60" customHeight="1">
      <c r="A4" s="2304"/>
      <c r="B4" s="2305"/>
      <c r="C4" s="2132"/>
      <c r="D4" s="38" t="s">
        <v>1406</v>
      </c>
      <c r="E4" s="2132"/>
      <c r="F4" s="38" t="s">
        <v>1407</v>
      </c>
      <c r="G4" s="1910"/>
      <c r="H4" s="2132"/>
      <c r="I4" s="37" t="s">
        <v>1409</v>
      </c>
      <c r="J4" s="1927"/>
    </row>
    <row r="5" spans="1:11" ht="30" customHeight="1">
      <c r="A5" s="1903" t="s">
        <v>1411</v>
      </c>
      <c r="B5" s="1903"/>
      <c r="C5" s="1903"/>
      <c r="D5" s="1903"/>
      <c r="E5" s="1903"/>
      <c r="F5" s="1903"/>
      <c r="G5" s="1903"/>
      <c r="H5" s="1903"/>
      <c r="I5" s="1903"/>
      <c r="J5" s="1903"/>
    </row>
    <row r="6" spans="1:11" ht="13.2" customHeight="1">
      <c r="A6" s="354">
        <v>2016</v>
      </c>
      <c r="B6" s="107" t="s">
        <v>53</v>
      </c>
      <c r="C6" s="142">
        <v>2946.5</v>
      </c>
      <c r="D6" s="142">
        <v>1118.4000000000001</v>
      </c>
      <c r="E6" s="142">
        <v>6388.2</v>
      </c>
      <c r="F6" s="142">
        <v>2647.3</v>
      </c>
      <c r="G6" s="142">
        <v>48</v>
      </c>
      <c r="H6" s="142">
        <v>3612.1</v>
      </c>
      <c r="I6" s="142">
        <v>1549.6</v>
      </c>
      <c r="J6" s="143">
        <v>57.1</v>
      </c>
    </row>
    <row r="7" spans="1:11" s="1175" customFormat="1" ht="13.2" customHeight="1">
      <c r="A7" s="354">
        <v>2017</v>
      </c>
      <c r="B7" s="107" t="s">
        <v>53</v>
      </c>
      <c r="C7" s="142">
        <v>3190.2060000000001</v>
      </c>
      <c r="D7" s="142">
        <v>1177.241</v>
      </c>
      <c r="E7" s="142">
        <v>6950.4369999999999</v>
      </c>
      <c r="F7" s="142">
        <v>2785.7</v>
      </c>
      <c r="G7" s="142">
        <v>48.7</v>
      </c>
      <c r="H7" s="142">
        <v>3897.7979999999998</v>
      </c>
      <c r="I7" s="142">
        <v>1614.6</v>
      </c>
      <c r="J7" s="143">
        <v>57.3</v>
      </c>
    </row>
    <row r="8" spans="1:11" ht="13.2" customHeight="1">
      <c r="A8" s="354"/>
      <c r="B8" s="108" t="s">
        <v>43</v>
      </c>
      <c r="C8" s="146">
        <v>108.3</v>
      </c>
      <c r="D8" s="146">
        <v>105.3</v>
      </c>
      <c r="E8" s="146">
        <v>108.8</v>
      </c>
      <c r="F8" s="146">
        <v>105.2</v>
      </c>
      <c r="G8" s="146" t="s">
        <v>15</v>
      </c>
      <c r="H8" s="146">
        <v>107.9</v>
      </c>
      <c r="I8" s="146">
        <v>104.2</v>
      </c>
      <c r="J8" s="147" t="s">
        <v>15</v>
      </c>
    </row>
    <row r="9" spans="1:11" ht="13.5" customHeight="1">
      <c r="A9" s="354"/>
      <c r="B9" s="106"/>
      <c r="C9" s="172"/>
      <c r="D9" s="172"/>
      <c r="E9" s="168"/>
      <c r="F9" s="172"/>
      <c r="G9" s="142"/>
      <c r="H9" s="168"/>
      <c r="I9" s="168"/>
      <c r="J9" s="143"/>
    </row>
    <row r="10" spans="1:11" ht="13.2" customHeight="1">
      <c r="A10" s="354">
        <v>2017</v>
      </c>
      <c r="B10" s="106" t="s">
        <v>641</v>
      </c>
      <c r="C10" s="168">
        <v>823.6</v>
      </c>
      <c r="D10" s="172">
        <v>319.8</v>
      </c>
      <c r="E10" s="168">
        <v>1705.9</v>
      </c>
      <c r="F10" s="168">
        <v>745.9</v>
      </c>
      <c r="G10" s="142">
        <v>48.7</v>
      </c>
      <c r="H10" s="168">
        <v>984.7</v>
      </c>
      <c r="I10" s="168">
        <v>440</v>
      </c>
      <c r="J10" s="143">
        <v>59</v>
      </c>
      <c r="K10" s="579"/>
    </row>
    <row r="11" spans="1:11" s="599" customFormat="1" ht="13.2" customHeight="1">
      <c r="A11" s="354"/>
      <c r="B11" s="106" t="s">
        <v>642</v>
      </c>
      <c r="C11" s="613">
        <v>984.96799999999996</v>
      </c>
      <c r="D11" s="613">
        <v>381.202</v>
      </c>
      <c r="E11" s="613">
        <v>2264.0909999999999</v>
      </c>
      <c r="F11" s="613">
        <v>917.12300000000005</v>
      </c>
      <c r="G11" s="142">
        <v>58.8</v>
      </c>
      <c r="H11" s="613">
        <v>1232.549</v>
      </c>
      <c r="I11" s="613">
        <v>521.10900000000004</v>
      </c>
      <c r="J11" s="143">
        <v>67.2</v>
      </c>
      <c r="K11" s="598"/>
    </row>
    <row r="12" spans="1:11" s="599" customFormat="1" ht="13.2" customHeight="1">
      <c r="A12" s="354"/>
      <c r="B12" s="106" t="s">
        <v>640</v>
      </c>
      <c r="C12" s="613">
        <v>783.53800000000001</v>
      </c>
      <c r="D12" s="613">
        <v>282.73899999999998</v>
      </c>
      <c r="E12" s="613">
        <v>1625.4459999999999</v>
      </c>
      <c r="F12" s="613">
        <v>665.00800000000004</v>
      </c>
      <c r="G12" s="142">
        <v>44.7</v>
      </c>
      <c r="H12" s="613">
        <v>929.649</v>
      </c>
      <c r="I12" s="613">
        <v>383.21</v>
      </c>
      <c r="J12" s="143">
        <v>53.6</v>
      </c>
      <c r="K12" s="598"/>
    </row>
    <row r="13" spans="1:11" s="599" customFormat="1" ht="13.2" customHeight="1">
      <c r="A13" s="354">
        <v>2018</v>
      </c>
      <c r="B13" s="106" t="s">
        <v>615</v>
      </c>
      <c r="C13" s="613">
        <v>685.71699999999998</v>
      </c>
      <c r="D13" s="613">
        <v>217.03700000000001</v>
      </c>
      <c r="E13" s="613">
        <v>1584.2819999999999</v>
      </c>
      <c r="F13" s="613">
        <v>525.08100000000002</v>
      </c>
      <c r="G13" s="142">
        <v>43.8</v>
      </c>
      <c r="H13" s="613">
        <v>870.54100000000005</v>
      </c>
      <c r="I13" s="613">
        <v>302.12099999999998</v>
      </c>
      <c r="J13" s="143">
        <v>50.5</v>
      </c>
      <c r="K13" s="598"/>
    </row>
    <row r="14" spans="1:11" s="599" customFormat="1" ht="13.2" customHeight="1">
      <c r="A14" s="354"/>
      <c r="B14" s="106" t="s">
        <v>641</v>
      </c>
      <c r="C14" s="613">
        <v>885.1</v>
      </c>
      <c r="D14" s="613">
        <v>319.39999999999998</v>
      </c>
      <c r="E14" s="613">
        <v>1847.9</v>
      </c>
      <c r="F14" s="613">
        <v>743.1</v>
      </c>
      <c r="G14" s="142">
        <v>50.3</v>
      </c>
      <c r="H14" s="613">
        <v>1054.7</v>
      </c>
      <c r="I14" s="613">
        <v>429.9</v>
      </c>
      <c r="J14" s="143">
        <v>60.1</v>
      </c>
      <c r="K14" s="598"/>
    </row>
    <row r="15" spans="1:11" s="599" customFormat="1" ht="13.2" customHeight="1">
      <c r="A15" s="354"/>
      <c r="B15" s="1674" t="s">
        <v>642</v>
      </c>
      <c r="C15" s="1664">
        <v>1032.896</v>
      </c>
      <c r="D15" s="1664">
        <v>372.49099999999999</v>
      </c>
      <c r="E15" s="1664">
        <v>2344.319</v>
      </c>
      <c r="F15" s="1664">
        <v>885.404</v>
      </c>
      <c r="G15" s="1659">
        <v>58.6</v>
      </c>
      <c r="H15" s="1664">
        <v>1268.896</v>
      </c>
      <c r="I15" s="1664">
        <v>501.97500000000002</v>
      </c>
      <c r="J15" s="1660">
        <v>66.7</v>
      </c>
      <c r="K15" s="598"/>
    </row>
    <row r="16" spans="1:11" ht="13.2" customHeight="1">
      <c r="A16" s="354"/>
      <c r="B16" s="108" t="s">
        <v>43</v>
      </c>
      <c r="C16" s="146">
        <v>104.86594488348859</v>
      </c>
      <c r="D16" s="146">
        <v>97.714859838091101</v>
      </c>
      <c r="E16" s="146">
        <v>103.54349714742031</v>
      </c>
      <c r="F16" s="146">
        <v>96.541467175068121</v>
      </c>
      <c r="G16" s="146" t="s">
        <v>15</v>
      </c>
      <c r="H16" s="146">
        <v>102.94892941375961</v>
      </c>
      <c r="I16" s="146">
        <v>96.328215402151955</v>
      </c>
      <c r="J16" s="147" t="s">
        <v>15</v>
      </c>
      <c r="K16" s="579"/>
    </row>
    <row r="17" spans="1:11" ht="30" customHeight="1">
      <c r="A17" s="1905" t="s">
        <v>1412</v>
      </c>
      <c r="B17" s="1905"/>
      <c r="C17" s="1905"/>
      <c r="D17" s="1905"/>
      <c r="E17" s="1905"/>
      <c r="F17" s="1905"/>
      <c r="G17" s="1905"/>
      <c r="H17" s="1905"/>
      <c r="I17" s="1905"/>
      <c r="J17" s="1905"/>
      <c r="K17" s="579"/>
    </row>
    <row r="18" spans="1:11" ht="12.75" customHeight="1">
      <c r="A18" s="354">
        <v>2016</v>
      </c>
      <c r="B18" s="107" t="s">
        <v>53</v>
      </c>
      <c r="C18" s="142">
        <v>1306.2</v>
      </c>
      <c r="D18" s="142">
        <v>191.5</v>
      </c>
      <c r="E18" s="142">
        <v>5054.8</v>
      </c>
      <c r="F18" s="142">
        <v>506.3</v>
      </c>
      <c r="G18" s="142">
        <v>33</v>
      </c>
      <c r="H18" s="142" t="s">
        <v>15</v>
      </c>
      <c r="I18" s="142" t="s">
        <v>15</v>
      </c>
      <c r="J18" s="143" t="s">
        <v>15</v>
      </c>
    </row>
    <row r="19" spans="1:11" s="1175" customFormat="1" ht="12.75" customHeight="1">
      <c r="A19" s="354">
        <v>2017</v>
      </c>
      <c r="B19" s="107" t="s">
        <v>53</v>
      </c>
      <c r="C19" s="142">
        <v>1321.35</v>
      </c>
      <c r="D19" s="142">
        <v>178.25200000000001</v>
      </c>
      <c r="E19" s="142">
        <v>5125.8949999999995</v>
      </c>
      <c r="F19" s="142">
        <v>481.60199999999998</v>
      </c>
      <c r="G19" s="142">
        <v>33.700000000000003</v>
      </c>
      <c r="H19" s="142" t="s">
        <v>15</v>
      </c>
      <c r="I19" s="142" t="s">
        <v>15</v>
      </c>
      <c r="J19" s="143" t="s">
        <v>15</v>
      </c>
    </row>
    <row r="20" spans="1:11" ht="12.75" customHeight="1">
      <c r="A20" s="354"/>
      <c r="B20" s="159" t="s">
        <v>43</v>
      </c>
      <c r="C20" s="146">
        <v>101.2</v>
      </c>
      <c r="D20" s="146">
        <v>93.1</v>
      </c>
      <c r="E20" s="146">
        <v>101.4</v>
      </c>
      <c r="F20" s="146">
        <v>95.1</v>
      </c>
      <c r="G20" s="146" t="s">
        <v>15</v>
      </c>
      <c r="H20" s="146" t="s">
        <v>15</v>
      </c>
      <c r="I20" s="146" t="s">
        <v>15</v>
      </c>
      <c r="J20" s="147" t="s">
        <v>15</v>
      </c>
    </row>
    <row r="21" spans="1:11" ht="12.75" customHeight="1">
      <c r="A21" s="354"/>
      <c r="B21" s="179"/>
      <c r="C21" s="168"/>
      <c r="D21" s="168"/>
      <c r="E21" s="168"/>
      <c r="F21" s="168"/>
      <c r="G21" s="142"/>
      <c r="H21" s="142"/>
      <c r="I21" s="142"/>
      <c r="J21" s="143"/>
    </row>
    <row r="22" spans="1:11" ht="12.75" customHeight="1">
      <c r="A22" s="354">
        <v>2017</v>
      </c>
      <c r="B22" s="106" t="s">
        <v>641</v>
      </c>
      <c r="C22" s="168">
        <v>347.7</v>
      </c>
      <c r="D22" s="168">
        <v>45.8</v>
      </c>
      <c r="E22" s="168">
        <v>1183.2</v>
      </c>
      <c r="F22" s="168">
        <v>117.9</v>
      </c>
      <c r="G22" s="142">
        <v>31.7</v>
      </c>
      <c r="H22" s="142" t="s">
        <v>15</v>
      </c>
      <c r="I22" s="142" t="s">
        <v>15</v>
      </c>
      <c r="J22" s="143" t="s">
        <v>15</v>
      </c>
    </row>
    <row r="23" spans="1:11" s="599" customFormat="1" ht="12.75" customHeight="1">
      <c r="A23" s="354"/>
      <c r="B23" s="106" t="s">
        <v>642</v>
      </c>
      <c r="C23" s="613">
        <v>452.44499999999999</v>
      </c>
      <c r="D23" s="613">
        <v>63.893999999999998</v>
      </c>
      <c r="E23" s="613">
        <v>1898.0329999999999</v>
      </c>
      <c r="F23" s="613">
        <v>177.58500000000001</v>
      </c>
      <c r="G23" s="142">
        <v>43.8</v>
      </c>
      <c r="H23" s="142" t="s">
        <v>15</v>
      </c>
      <c r="I23" s="142" t="s">
        <v>15</v>
      </c>
      <c r="J23" s="143" t="s">
        <v>15</v>
      </c>
    </row>
    <row r="24" spans="1:11" s="599" customFormat="1" ht="12.75" customHeight="1">
      <c r="A24" s="354"/>
      <c r="B24" s="106" t="s">
        <v>640</v>
      </c>
      <c r="C24" s="613">
        <v>240.30500000000001</v>
      </c>
      <c r="D24" s="613">
        <v>37.158000000000001</v>
      </c>
      <c r="E24" s="613">
        <v>888.26199999999994</v>
      </c>
      <c r="F24" s="613">
        <v>95.716999999999999</v>
      </c>
      <c r="G24" s="142">
        <v>25.8</v>
      </c>
      <c r="H24" s="142" t="s">
        <v>15</v>
      </c>
      <c r="I24" s="142" t="s">
        <v>15</v>
      </c>
      <c r="J24" s="143" t="s">
        <v>15</v>
      </c>
    </row>
    <row r="25" spans="1:11" s="599" customFormat="1" ht="12.75" customHeight="1">
      <c r="A25" s="354">
        <v>2018</v>
      </c>
      <c r="B25" s="106" t="s">
        <v>615</v>
      </c>
      <c r="C25" s="613">
        <v>302.517</v>
      </c>
      <c r="D25" s="613">
        <v>37.316000000000003</v>
      </c>
      <c r="E25" s="613">
        <v>1241.213</v>
      </c>
      <c r="F25" s="613">
        <v>98.5</v>
      </c>
      <c r="G25" s="142">
        <v>33.9</v>
      </c>
      <c r="H25" s="142" t="s">
        <v>15</v>
      </c>
      <c r="I25" s="142" t="s">
        <v>15</v>
      </c>
      <c r="J25" s="143" t="s">
        <v>15</v>
      </c>
    </row>
    <row r="26" spans="1:11" s="599" customFormat="1" ht="12.75" customHeight="1">
      <c r="A26" s="354"/>
      <c r="B26" s="179" t="s">
        <v>641</v>
      </c>
      <c r="C26" s="613">
        <v>339.8</v>
      </c>
      <c r="D26" s="613">
        <v>46</v>
      </c>
      <c r="E26" s="613">
        <v>1193.7</v>
      </c>
      <c r="F26" s="613">
        <v>120.1</v>
      </c>
      <c r="G26" s="142">
        <v>32.6</v>
      </c>
      <c r="H26" s="142" t="s">
        <v>15</v>
      </c>
      <c r="I26" s="142" t="s">
        <v>15</v>
      </c>
      <c r="J26" s="143" t="s">
        <v>15</v>
      </c>
    </row>
    <row r="27" spans="1:11" s="599" customFormat="1" ht="12.75" customHeight="1">
      <c r="A27" s="354"/>
      <c r="B27" s="1675" t="s">
        <v>642</v>
      </c>
      <c r="C27" s="1664">
        <v>428.185</v>
      </c>
      <c r="D27" s="1664">
        <v>63.875999999999998</v>
      </c>
      <c r="E27" s="1664">
        <v>1830.085</v>
      </c>
      <c r="F27" s="1664">
        <v>167.20699999999999</v>
      </c>
      <c r="G27" s="1659">
        <v>42.9</v>
      </c>
      <c r="H27" s="142" t="s">
        <v>15</v>
      </c>
      <c r="I27" s="142" t="s">
        <v>15</v>
      </c>
      <c r="J27" s="143" t="s">
        <v>15</v>
      </c>
    </row>
    <row r="28" spans="1:11" ht="12.75" customHeight="1">
      <c r="A28" s="354"/>
      <c r="B28" s="159" t="s">
        <v>43</v>
      </c>
      <c r="C28" s="146">
        <v>94.638022301053169</v>
      </c>
      <c r="D28" s="146">
        <v>99.971828340689257</v>
      </c>
      <c r="E28" s="146">
        <v>96.420083317834838</v>
      </c>
      <c r="F28" s="146">
        <v>94.156037953655996</v>
      </c>
      <c r="G28" s="146" t="s">
        <v>15</v>
      </c>
      <c r="H28" s="146" t="s">
        <v>15</v>
      </c>
      <c r="I28" s="146" t="s">
        <v>15</v>
      </c>
      <c r="J28" s="147" t="s">
        <v>15</v>
      </c>
    </row>
    <row r="29" spans="1:11" ht="25.2" customHeight="1">
      <c r="A29" s="2292" t="s">
        <v>777</v>
      </c>
      <c r="B29" s="2293"/>
      <c r="C29" s="2293"/>
      <c r="D29" s="2293"/>
      <c r="E29" s="2293"/>
      <c r="F29" s="2293"/>
      <c r="G29" s="2293"/>
      <c r="H29" s="2293"/>
      <c r="I29" s="2293"/>
      <c r="J29" s="2293"/>
    </row>
    <row r="30" spans="1:11" s="1388" customFormat="1" ht="25.2" customHeight="1">
      <c r="A30" s="2294" t="s">
        <v>779</v>
      </c>
      <c r="B30" s="2295"/>
      <c r="C30" s="2295"/>
      <c r="D30" s="2295"/>
      <c r="E30" s="2295"/>
      <c r="F30" s="2295"/>
      <c r="G30" s="2295"/>
      <c r="H30" s="2295"/>
      <c r="I30" s="2295"/>
      <c r="J30" s="2295"/>
    </row>
  </sheetData>
  <mergeCells count="14">
    <mergeCell ref="A30:J30"/>
    <mergeCell ref="A1:G1"/>
    <mergeCell ref="A2:G2"/>
    <mergeCell ref="I1:J1"/>
    <mergeCell ref="I2:J2"/>
    <mergeCell ref="A29:J29"/>
    <mergeCell ref="J3:J4"/>
    <mergeCell ref="A5:J5"/>
    <mergeCell ref="A17:J17"/>
    <mergeCell ref="H3:H4"/>
    <mergeCell ref="A3:B4"/>
    <mergeCell ref="G3:G4"/>
    <mergeCell ref="C3:C4"/>
    <mergeCell ref="E3:E4"/>
  </mergeCells>
  <phoneticPr fontId="0" type="noConversion"/>
  <hyperlinks>
    <hyperlink ref="I2:J2" location="'Spis tablic     List of tables'!A63" display="Return to list of tables"/>
    <hyperlink ref="I1:J1" location="'Spis tablic     List of tables'!A6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zoomScaleNormal="100" workbookViewId="0"/>
  </sheetViews>
  <sheetFormatPr defaultColWidth="10.69921875" defaultRowHeight="11.4"/>
  <cols>
    <col min="1" max="1" width="6.59765625" style="406" customWidth="1"/>
    <col min="2" max="2" width="10.59765625" style="400" customWidth="1"/>
    <col min="3" max="12" width="11.69921875" style="400" customWidth="1"/>
    <col min="13" max="16384" width="10.69921875" style="400"/>
  </cols>
  <sheetData>
    <row r="1" spans="1:12" ht="15.6">
      <c r="A1" s="926" t="s">
        <v>534</v>
      </c>
      <c r="K1" s="2312" t="s">
        <v>381</v>
      </c>
      <c r="L1" s="2312"/>
    </row>
    <row r="2" spans="1:12" s="1413" customFormat="1" ht="15.6">
      <c r="A2" s="1412" t="s">
        <v>535</v>
      </c>
      <c r="K2" s="2313" t="s">
        <v>283</v>
      </c>
      <c r="L2" s="2313"/>
    </row>
    <row r="3" spans="1:12" s="401" customFormat="1" ht="15.6">
      <c r="A3" s="2314" t="s">
        <v>528</v>
      </c>
      <c r="B3" s="2315"/>
      <c r="C3" s="2315"/>
      <c r="D3" s="2315"/>
      <c r="E3" s="2315"/>
      <c r="F3" s="2315"/>
      <c r="G3" s="2315"/>
      <c r="H3" s="2315"/>
      <c r="I3" s="2315"/>
      <c r="J3" s="411"/>
    </row>
    <row r="4" spans="1:12" s="1415" customFormat="1" ht="15">
      <c r="A4" s="2316" t="s">
        <v>1413</v>
      </c>
      <c r="B4" s="2317"/>
      <c r="C4" s="2317"/>
      <c r="D4" s="2317"/>
      <c r="E4" s="2317"/>
      <c r="F4" s="2317"/>
      <c r="G4" s="2317"/>
      <c r="H4" s="2317"/>
      <c r="I4" s="2317"/>
      <c r="J4" s="1414"/>
    </row>
    <row r="5" spans="1:12" s="402" customFormat="1" ht="15" customHeight="1">
      <c r="A5" s="2318" t="s">
        <v>1417</v>
      </c>
      <c r="B5" s="2319"/>
      <c r="C5" s="2323" t="s">
        <v>1414</v>
      </c>
      <c r="D5" s="2324"/>
      <c r="E5" s="2324"/>
      <c r="F5" s="2324"/>
      <c r="G5" s="2324"/>
      <c r="H5" s="2324"/>
      <c r="I5" s="2324"/>
      <c r="J5" s="2324"/>
      <c r="K5" s="2324"/>
      <c r="L5" s="2325"/>
    </row>
    <row r="6" spans="1:12" s="402" customFormat="1">
      <c r="A6" s="2056"/>
      <c r="B6" s="2320"/>
      <c r="C6" s="1955" t="s">
        <v>1418</v>
      </c>
      <c r="D6" s="2306" t="s">
        <v>1415</v>
      </c>
      <c r="E6" s="2307"/>
      <c r="F6" s="2328"/>
      <c r="G6" s="2329"/>
      <c r="H6" s="2306" t="s">
        <v>1416</v>
      </c>
      <c r="I6" s="2307"/>
      <c r="J6" s="2307"/>
      <c r="K6" s="2307"/>
      <c r="L6" s="2307"/>
    </row>
    <row r="7" spans="1:12" s="403" customFormat="1" ht="12.75" customHeight="1">
      <c r="A7" s="2028"/>
      <c r="B7" s="2320"/>
      <c r="C7" s="2326"/>
      <c r="D7" s="2308"/>
      <c r="E7" s="2309"/>
      <c r="F7" s="2330"/>
      <c r="G7" s="2331"/>
      <c r="H7" s="2308"/>
      <c r="I7" s="2309"/>
      <c r="J7" s="2309"/>
      <c r="K7" s="2309"/>
      <c r="L7" s="2309"/>
    </row>
    <row r="8" spans="1:12" s="402" customFormat="1" ht="79.95" customHeight="1">
      <c r="A8" s="2321"/>
      <c r="B8" s="2322"/>
      <c r="C8" s="2327"/>
      <c r="D8" s="724" t="s">
        <v>1419</v>
      </c>
      <c r="E8" s="724" t="s">
        <v>1420</v>
      </c>
      <c r="F8" s="724" t="s">
        <v>1421</v>
      </c>
      <c r="G8" s="724" t="s">
        <v>1422</v>
      </c>
      <c r="H8" s="724" t="s">
        <v>1419</v>
      </c>
      <c r="I8" s="724" t="s">
        <v>1420</v>
      </c>
      <c r="J8" s="724" t="s">
        <v>1423</v>
      </c>
      <c r="K8" s="724" t="s">
        <v>1422</v>
      </c>
      <c r="L8" s="404" t="s">
        <v>1424</v>
      </c>
    </row>
    <row r="9" spans="1:12" s="402" customFormat="1" ht="16.2" customHeight="1">
      <c r="A9" s="409">
        <v>2016</v>
      </c>
      <c r="B9" s="928" t="s">
        <v>75</v>
      </c>
      <c r="C9" s="494">
        <v>18</v>
      </c>
      <c r="D9" s="640">
        <v>22.8</v>
      </c>
      <c r="E9" s="494">
        <v>15.4</v>
      </c>
      <c r="F9" s="640">
        <v>13.6</v>
      </c>
      <c r="G9" s="640">
        <v>9.5</v>
      </c>
      <c r="H9" s="640">
        <v>13.1</v>
      </c>
      <c r="I9" s="640">
        <v>13.8</v>
      </c>
      <c r="J9" s="640">
        <v>13.3</v>
      </c>
      <c r="K9" s="640">
        <v>11.9</v>
      </c>
      <c r="L9" s="503">
        <v>6.9</v>
      </c>
    </row>
    <row r="10" spans="1:12" s="402" customFormat="1" ht="16.2" customHeight="1">
      <c r="A10" s="409"/>
      <c r="B10" s="928" t="s">
        <v>76</v>
      </c>
      <c r="C10" s="494">
        <v>16.5</v>
      </c>
      <c r="D10" s="640">
        <v>17.7</v>
      </c>
      <c r="E10" s="494">
        <v>7.2</v>
      </c>
      <c r="F10" s="640">
        <v>8.6999999999999993</v>
      </c>
      <c r="G10" s="640">
        <v>2.8</v>
      </c>
      <c r="H10" s="640">
        <v>15.3</v>
      </c>
      <c r="I10" s="640">
        <v>18.2</v>
      </c>
      <c r="J10" s="640">
        <v>15.5</v>
      </c>
      <c r="K10" s="640">
        <v>11.9</v>
      </c>
      <c r="L10" s="503">
        <v>6.1</v>
      </c>
    </row>
    <row r="11" spans="1:12" s="402" customFormat="1" ht="16.2" customHeight="1">
      <c r="A11" s="409"/>
      <c r="B11" s="928" t="s">
        <v>77</v>
      </c>
      <c r="C11" s="640">
        <v>15.8</v>
      </c>
      <c r="D11" s="640">
        <v>18.3</v>
      </c>
      <c r="E11" s="640">
        <v>9</v>
      </c>
      <c r="F11" s="640">
        <v>7.4</v>
      </c>
      <c r="G11" s="640">
        <v>1.5</v>
      </c>
      <c r="H11" s="640">
        <v>13.3</v>
      </c>
      <c r="I11" s="640">
        <v>19.899999999999999</v>
      </c>
      <c r="J11" s="640">
        <v>16.3</v>
      </c>
      <c r="K11" s="640">
        <v>7.9</v>
      </c>
      <c r="L11" s="503">
        <v>6.6</v>
      </c>
    </row>
    <row r="12" spans="1:12" s="402" customFormat="1" ht="16.2" customHeight="1">
      <c r="A12" s="409"/>
      <c r="B12" s="928" t="s">
        <v>78</v>
      </c>
      <c r="C12" s="640">
        <v>14.6</v>
      </c>
      <c r="D12" s="494">
        <v>18.2</v>
      </c>
      <c r="E12" s="640">
        <v>13</v>
      </c>
      <c r="F12" s="640">
        <v>15.1</v>
      </c>
      <c r="G12" s="640">
        <v>5.0999999999999996</v>
      </c>
      <c r="H12" s="640">
        <v>10.9</v>
      </c>
      <c r="I12" s="640">
        <v>13.2</v>
      </c>
      <c r="J12" s="640">
        <v>12.1</v>
      </c>
      <c r="K12" s="640">
        <v>4.3</v>
      </c>
      <c r="L12" s="503">
        <v>4.3</v>
      </c>
    </row>
    <row r="13" spans="1:12" s="402" customFormat="1" ht="16.2" customHeight="1">
      <c r="A13" s="409"/>
      <c r="B13" s="928" t="s">
        <v>79</v>
      </c>
      <c r="C13" s="640">
        <v>10.199999999999999</v>
      </c>
      <c r="D13" s="494">
        <v>17</v>
      </c>
      <c r="E13" s="640">
        <v>-2.4</v>
      </c>
      <c r="F13" s="640">
        <v>4.5999999999999996</v>
      </c>
      <c r="G13" s="640">
        <v>0.3</v>
      </c>
      <c r="H13" s="640">
        <v>3.4</v>
      </c>
      <c r="I13" s="640">
        <v>4</v>
      </c>
      <c r="J13" s="640">
        <v>3.2</v>
      </c>
      <c r="K13" s="640">
        <v>4</v>
      </c>
      <c r="L13" s="503">
        <v>-2.5</v>
      </c>
    </row>
    <row r="14" spans="1:12" s="402" customFormat="1" ht="16.2" customHeight="1">
      <c r="A14" s="409"/>
      <c r="B14" s="928" t="s">
        <v>80</v>
      </c>
      <c r="C14" s="640">
        <v>7.2</v>
      </c>
      <c r="D14" s="640">
        <v>17.8</v>
      </c>
      <c r="E14" s="640">
        <v>-0.8</v>
      </c>
      <c r="F14" s="640">
        <v>0.9</v>
      </c>
      <c r="G14" s="640">
        <v>4</v>
      </c>
      <c r="H14" s="640">
        <v>-3.5</v>
      </c>
      <c r="I14" s="640">
        <v>-3.8</v>
      </c>
      <c r="J14" s="640">
        <v>-0.3</v>
      </c>
      <c r="K14" s="640">
        <v>-3.9</v>
      </c>
      <c r="L14" s="503">
        <v>-1.8</v>
      </c>
    </row>
    <row r="15" spans="1:12" s="402" customFormat="1" ht="16.2" customHeight="1">
      <c r="A15" s="409">
        <v>2017</v>
      </c>
      <c r="B15" s="928" t="s">
        <v>75</v>
      </c>
      <c r="C15" s="640">
        <v>15.2</v>
      </c>
      <c r="D15" s="640">
        <v>17.8</v>
      </c>
      <c r="E15" s="640">
        <v>15.5</v>
      </c>
      <c r="F15" s="640">
        <v>13.6</v>
      </c>
      <c r="G15" s="640">
        <v>5.6</v>
      </c>
      <c r="H15" s="640">
        <v>12.5</v>
      </c>
      <c r="I15" s="640">
        <v>17.899999999999999</v>
      </c>
      <c r="J15" s="640">
        <v>14.3</v>
      </c>
      <c r="K15" s="640">
        <v>7.6</v>
      </c>
      <c r="L15" s="503">
        <v>8</v>
      </c>
    </row>
    <row r="16" spans="1:12" s="402" customFormat="1" ht="16.2" customHeight="1">
      <c r="A16" s="409"/>
      <c r="B16" s="928" t="s">
        <v>76</v>
      </c>
      <c r="C16" s="640">
        <v>17.8</v>
      </c>
      <c r="D16" s="640">
        <v>18.3</v>
      </c>
      <c r="E16" s="640">
        <v>15.9</v>
      </c>
      <c r="F16" s="640">
        <v>15.5</v>
      </c>
      <c r="G16" s="640">
        <v>0.7</v>
      </c>
      <c r="H16" s="640">
        <v>17.2</v>
      </c>
      <c r="I16" s="640">
        <v>20.3</v>
      </c>
      <c r="J16" s="640">
        <v>18.399999999999999</v>
      </c>
      <c r="K16" s="640">
        <v>11.1</v>
      </c>
      <c r="L16" s="503">
        <v>6.8</v>
      </c>
    </row>
    <row r="17" spans="1:12" s="402" customFormat="1" ht="16.2" customHeight="1">
      <c r="A17" s="409"/>
      <c r="B17" s="928" t="s">
        <v>77</v>
      </c>
      <c r="C17" s="640">
        <v>18.5</v>
      </c>
      <c r="D17" s="640">
        <v>20.399999999999999</v>
      </c>
      <c r="E17" s="640">
        <v>21.8</v>
      </c>
      <c r="F17" s="640">
        <v>22.9</v>
      </c>
      <c r="G17" s="640">
        <v>4</v>
      </c>
      <c r="H17" s="640">
        <v>16.5</v>
      </c>
      <c r="I17" s="640">
        <v>20.399999999999999</v>
      </c>
      <c r="J17" s="640">
        <v>19.600000000000001</v>
      </c>
      <c r="K17" s="640">
        <v>13.4</v>
      </c>
      <c r="L17" s="503">
        <v>6.3</v>
      </c>
    </row>
    <row r="18" spans="1:12" s="402" customFormat="1" ht="16.2" customHeight="1">
      <c r="A18" s="409"/>
      <c r="B18" s="928" t="s">
        <v>78</v>
      </c>
      <c r="C18" s="640">
        <v>17.399999999999999</v>
      </c>
      <c r="D18" s="640">
        <v>21.7</v>
      </c>
      <c r="E18" s="640">
        <v>22.2</v>
      </c>
      <c r="F18" s="640">
        <v>27.5</v>
      </c>
      <c r="G18" s="640">
        <v>10.6</v>
      </c>
      <c r="H18" s="640">
        <v>13.1</v>
      </c>
      <c r="I18" s="640">
        <v>17.899999999999999</v>
      </c>
      <c r="J18" s="640">
        <v>16.399999999999999</v>
      </c>
      <c r="K18" s="640">
        <v>9.1</v>
      </c>
      <c r="L18" s="641">
        <v>3.5</v>
      </c>
    </row>
    <row r="19" spans="1:12" s="402" customFormat="1" ht="16.2" customHeight="1">
      <c r="A19" s="409"/>
      <c r="B19" s="928" t="s">
        <v>79</v>
      </c>
      <c r="C19" s="640">
        <v>15.5</v>
      </c>
      <c r="D19" s="640">
        <v>24.3</v>
      </c>
      <c r="E19" s="640">
        <v>20.2</v>
      </c>
      <c r="F19" s="640">
        <v>27.6</v>
      </c>
      <c r="G19" s="640">
        <v>7.8</v>
      </c>
      <c r="H19" s="640">
        <v>6.7</v>
      </c>
      <c r="I19" s="640">
        <v>10.1</v>
      </c>
      <c r="J19" s="640">
        <v>6.4</v>
      </c>
      <c r="K19" s="640">
        <v>4.3</v>
      </c>
      <c r="L19" s="641">
        <v>2</v>
      </c>
    </row>
    <row r="20" spans="1:12" s="402" customFormat="1" ht="16.2" customHeight="1">
      <c r="A20" s="409"/>
      <c r="B20" s="928" t="s">
        <v>80</v>
      </c>
      <c r="C20" s="640">
        <v>16.7</v>
      </c>
      <c r="D20" s="640">
        <v>22.8</v>
      </c>
      <c r="E20" s="640">
        <v>13</v>
      </c>
      <c r="F20" s="640">
        <v>15.7</v>
      </c>
      <c r="G20" s="640">
        <v>7.9</v>
      </c>
      <c r="H20" s="640">
        <v>10.5</v>
      </c>
      <c r="I20" s="640">
        <v>9.1</v>
      </c>
      <c r="J20" s="640">
        <v>7.4</v>
      </c>
      <c r="K20" s="640">
        <v>5.9</v>
      </c>
      <c r="L20" s="641">
        <v>-0.8</v>
      </c>
    </row>
    <row r="21" spans="1:12" s="402" customFormat="1" ht="16.2" customHeight="1">
      <c r="A21" s="409">
        <v>2018</v>
      </c>
      <c r="B21" s="928" t="s">
        <v>81</v>
      </c>
      <c r="C21" s="640">
        <v>19.5</v>
      </c>
      <c r="D21" s="640">
        <v>30.2</v>
      </c>
      <c r="E21" s="640">
        <v>12.1</v>
      </c>
      <c r="F21" s="640">
        <v>14.7</v>
      </c>
      <c r="G21" s="640">
        <v>7.4</v>
      </c>
      <c r="H21" s="640">
        <v>8.6999999999999993</v>
      </c>
      <c r="I21" s="640">
        <v>16.3</v>
      </c>
      <c r="J21" s="640">
        <v>14.6</v>
      </c>
      <c r="K21" s="640">
        <v>5.5</v>
      </c>
      <c r="L21" s="641">
        <v>10.3</v>
      </c>
    </row>
    <row r="22" spans="1:12" s="402" customFormat="1" ht="16.2" customHeight="1">
      <c r="A22" s="409"/>
      <c r="B22" s="928" t="s">
        <v>82</v>
      </c>
      <c r="C22" s="640">
        <v>22.9</v>
      </c>
      <c r="D22" s="640">
        <v>27.6</v>
      </c>
      <c r="E22" s="640">
        <v>10.199999999999999</v>
      </c>
      <c r="F22" s="640">
        <v>16.100000000000001</v>
      </c>
      <c r="G22" s="640">
        <v>5</v>
      </c>
      <c r="H22" s="640">
        <v>18.100000000000001</v>
      </c>
      <c r="I22" s="640">
        <v>24.7</v>
      </c>
      <c r="J22" s="640">
        <v>25.4</v>
      </c>
      <c r="K22" s="640">
        <v>12.2</v>
      </c>
      <c r="L22" s="641">
        <v>11.2</v>
      </c>
    </row>
    <row r="23" spans="1:12" s="402" customFormat="1" ht="16.2" customHeight="1">
      <c r="A23" s="409"/>
      <c r="B23" s="928" t="s">
        <v>38</v>
      </c>
      <c r="C23" s="640">
        <v>22.3</v>
      </c>
      <c r="D23" s="640">
        <v>20.3</v>
      </c>
      <c r="E23" s="640">
        <v>13.8</v>
      </c>
      <c r="F23" s="640">
        <v>16</v>
      </c>
      <c r="G23" s="640">
        <v>6</v>
      </c>
      <c r="H23" s="640">
        <v>24.3</v>
      </c>
      <c r="I23" s="640">
        <v>30.7</v>
      </c>
      <c r="J23" s="640">
        <v>26.8</v>
      </c>
      <c r="K23" s="640">
        <v>14.9</v>
      </c>
      <c r="L23" s="641">
        <v>15.4</v>
      </c>
    </row>
    <row r="24" spans="1:12" s="402" customFormat="1" ht="16.2" customHeight="1">
      <c r="A24" s="409"/>
      <c r="B24" s="928" t="s">
        <v>72</v>
      </c>
      <c r="C24" s="640">
        <v>23.4</v>
      </c>
      <c r="D24" s="640">
        <v>24.3</v>
      </c>
      <c r="E24" s="640">
        <v>12.4</v>
      </c>
      <c r="F24" s="640">
        <v>22.1</v>
      </c>
      <c r="G24" s="640">
        <v>9.6999999999999993</v>
      </c>
      <c r="H24" s="640">
        <v>22.5</v>
      </c>
      <c r="I24" s="640">
        <v>21.6</v>
      </c>
      <c r="J24" s="640">
        <v>20.9</v>
      </c>
      <c r="K24" s="640">
        <v>14.7</v>
      </c>
      <c r="L24" s="503">
        <v>13.5</v>
      </c>
    </row>
    <row r="25" spans="1:12" s="402" customFormat="1" ht="16.2" customHeight="1">
      <c r="A25" s="409"/>
      <c r="B25" s="928" t="s">
        <v>73</v>
      </c>
      <c r="C25" s="640">
        <v>19.7</v>
      </c>
      <c r="D25" s="640">
        <v>20.5</v>
      </c>
      <c r="E25" s="640">
        <v>12</v>
      </c>
      <c r="F25" s="640">
        <v>18.8</v>
      </c>
      <c r="G25" s="640">
        <v>8.9</v>
      </c>
      <c r="H25" s="640">
        <v>18.899999999999999</v>
      </c>
      <c r="I25" s="640">
        <v>21.8</v>
      </c>
      <c r="J25" s="640">
        <v>19.2</v>
      </c>
      <c r="K25" s="640">
        <v>12.8</v>
      </c>
      <c r="L25" s="503">
        <v>9.6</v>
      </c>
    </row>
    <row r="26" spans="1:12" s="402" customFormat="1" ht="16.2" customHeight="1">
      <c r="A26" s="409"/>
      <c r="B26" s="928" t="s">
        <v>74</v>
      </c>
      <c r="C26" s="640">
        <v>19</v>
      </c>
      <c r="D26" s="640">
        <v>20</v>
      </c>
      <c r="E26" s="640">
        <v>13.4</v>
      </c>
      <c r="F26" s="640">
        <v>17.899999999999999</v>
      </c>
      <c r="G26" s="640">
        <v>6.1</v>
      </c>
      <c r="H26" s="640">
        <v>17.899999999999999</v>
      </c>
      <c r="I26" s="640">
        <v>16.2</v>
      </c>
      <c r="J26" s="640">
        <v>17.399999999999999</v>
      </c>
      <c r="K26" s="640">
        <v>13.8</v>
      </c>
      <c r="L26" s="503">
        <v>11.1</v>
      </c>
    </row>
    <row r="27" spans="1:12" s="402" customFormat="1" ht="16.2" customHeight="1">
      <c r="A27" s="409"/>
      <c r="B27" s="1676" t="s">
        <v>75</v>
      </c>
      <c r="C27" s="1677">
        <v>16.8</v>
      </c>
      <c r="D27" s="1677">
        <v>19.3</v>
      </c>
      <c r="E27" s="1677">
        <v>13.1</v>
      </c>
      <c r="F27" s="1677">
        <v>16.7</v>
      </c>
      <c r="G27" s="1677">
        <v>9.8000000000000007</v>
      </c>
      <c r="H27" s="1677">
        <v>14.2</v>
      </c>
      <c r="I27" s="1677">
        <v>18.2</v>
      </c>
      <c r="J27" s="1677">
        <v>16.100000000000001</v>
      </c>
      <c r="K27" s="1677">
        <v>11.2</v>
      </c>
      <c r="L27" s="503">
        <v>5.8</v>
      </c>
    </row>
    <row r="28" spans="1:12" s="402" customFormat="1" ht="16.2" customHeight="1">
      <c r="A28" s="409"/>
      <c r="B28" s="1676" t="s">
        <v>76</v>
      </c>
      <c r="C28" s="1677">
        <v>18.600000000000001</v>
      </c>
      <c r="D28" s="1677">
        <v>22.7</v>
      </c>
      <c r="E28" s="1677">
        <v>8.4</v>
      </c>
      <c r="F28" s="1677">
        <v>12.2</v>
      </c>
      <c r="G28" s="1677">
        <v>6</v>
      </c>
      <c r="H28" s="1677">
        <v>14.4</v>
      </c>
      <c r="I28" s="1677">
        <v>17.899999999999999</v>
      </c>
      <c r="J28" s="1677">
        <v>11.2</v>
      </c>
      <c r="K28" s="1677">
        <v>7.4</v>
      </c>
      <c r="L28" s="503">
        <v>9.1</v>
      </c>
    </row>
    <row r="29" spans="1:12" s="402" customFormat="1" ht="16.2" customHeight="1">
      <c r="A29" s="409"/>
      <c r="B29" s="1676" t="s">
        <v>77</v>
      </c>
      <c r="C29" s="1677">
        <v>14.3</v>
      </c>
      <c r="D29" s="1677">
        <v>18.600000000000001</v>
      </c>
      <c r="E29" s="1677">
        <v>7.7</v>
      </c>
      <c r="F29" s="1677">
        <v>12.1</v>
      </c>
      <c r="G29" s="1677">
        <v>4.4000000000000004</v>
      </c>
      <c r="H29" s="1677">
        <v>10</v>
      </c>
      <c r="I29" s="1677">
        <v>13</v>
      </c>
      <c r="J29" s="1677">
        <v>12.2</v>
      </c>
      <c r="K29" s="1677">
        <v>6.1</v>
      </c>
      <c r="L29" s="503">
        <v>2.6</v>
      </c>
    </row>
    <row r="30" spans="1:12" s="402" customFormat="1" ht="20.100000000000001" customHeight="1">
      <c r="A30" s="2310" t="s">
        <v>1425</v>
      </c>
      <c r="B30" s="2311"/>
      <c r="C30" s="2311"/>
      <c r="D30" s="2311"/>
      <c r="E30" s="2311"/>
      <c r="F30" s="2311"/>
      <c r="G30" s="2311"/>
      <c r="H30" s="2311"/>
      <c r="I30" s="2311"/>
      <c r="J30" s="2311"/>
      <c r="K30" s="2311"/>
      <c r="L30" s="2311"/>
    </row>
  </sheetData>
  <mergeCells count="10">
    <mergeCell ref="H6:L7"/>
    <mergeCell ref="A30:L30"/>
    <mergeCell ref="K1:L1"/>
    <mergeCell ref="K2:L2"/>
    <mergeCell ref="A3:I3"/>
    <mergeCell ref="A4:I4"/>
    <mergeCell ref="A5:B8"/>
    <mergeCell ref="C5:L5"/>
    <mergeCell ref="C6:C8"/>
    <mergeCell ref="D6:G7"/>
  </mergeCells>
  <hyperlinks>
    <hyperlink ref="K1:L2" location="'Spis tablic     List of tables'!A50" display="Powrót do spisu treści"/>
    <hyperlink ref="K1:L1" location="'Spis tablic     List of tables'!A62" display="Powrót do spisu treści"/>
  </hyperlinks>
  <pageMargins left="0.39370078740157483" right="0.39370078740157483" top="0.19685039370078741" bottom="0.19685039370078741" header="0.31496062992125984" footer="0.31496062992125984"/>
  <pageSetup paperSize="9" scale="95"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66"/>
  <sheetViews>
    <sheetView showGridLines="0" zoomScaleNormal="100" workbookViewId="0">
      <selection sqref="A1:F1"/>
    </sheetView>
  </sheetViews>
  <sheetFormatPr defaultColWidth="9" defaultRowHeight="13.8"/>
  <cols>
    <col min="1" max="1" width="6.59765625" style="290" customWidth="1"/>
    <col min="2" max="2" width="10.59765625" style="290" customWidth="1"/>
    <col min="3" max="12" width="11.69921875" style="400" customWidth="1"/>
    <col min="13" max="16384" width="9" style="290"/>
  </cols>
  <sheetData>
    <row r="1" spans="1:12" s="401" customFormat="1" ht="12" customHeight="1">
      <c r="A1" s="2332" t="s">
        <v>529</v>
      </c>
      <c r="B1" s="2333"/>
      <c r="C1" s="2333"/>
      <c r="D1" s="2333"/>
      <c r="E1" s="2333"/>
      <c r="F1" s="2333"/>
      <c r="G1" s="411"/>
      <c r="H1" s="411"/>
      <c r="I1" s="411"/>
      <c r="J1" s="411"/>
      <c r="K1" s="2312" t="s">
        <v>381</v>
      </c>
      <c r="L1" s="2312"/>
    </row>
    <row r="2" spans="1:12" s="1415" customFormat="1" ht="12" customHeight="1">
      <c r="A2" s="2334" t="s">
        <v>1426</v>
      </c>
      <c r="B2" s="2335"/>
      <c r="C2" s="2335"/>
      <c r="D2" s="2335"/>
      <c r="E2" s="2335"/>
      <c r="F2" s="2335"/>
      <c r="G2" s="1489"/>
      <c r="H2" s="1489"/>
      <c r="I2" s="1489"/>
      <c r="J2" s="1489"/>
      <c r="K2" s="2313" t="s">
        <v>530</v>
      </c>
      <c r="L2" s="2313"/>
    </row>
    <row r="3" spans="1:12" ht="18" customHeight="1">
      <c r="A3" s="2318" t="s">
        <v>1417</v>
      </c>
      <c r="B3" s="2319"/>
      <c r="C3" s="2323" t="s">
        <v>1427</v>
      </c>
      <c r="D3" s="2324"/>
      <c r="E3" s="2324"/>
      <c r="F3" s="2324"/>
      <c r="G3" s="2324"/>
      <c r="H3" s="2324"/>
      <c r="I3" s="2324"/>
      <c r="J3" s="2324"/>
      <c r="K3" s="2324"/>
      <c r="L3" s="2325"/>
    </row>
    <row r="4" spans="1:12">
      <c r="A4" s="2056"/>
      <c r="B4" s="2320"/>
      <c r="C4" s="2336" t="s">
        <v>1418</v>
      </c>
      <c r="D4" s="2323" t="s">
        <v>1429</v>
      </c>
      <c r="E4" s="2338"/>
      <c r="F4" s="2338"/>
      <c r="G4" s="2338"/>
      <c r="H4" s="2323" t="s">
        <v>383</v>
      </c>
      <c r="I4" s="2338"/>
      <c r="J4" s="2338"/>
      <c r="K4" s="2338"/>
      <c r="L4" s="2339"/>
    </row>
    <row r="5" spans="1:12" ht="15" customHeight="1">
      <c r="A5" s="2028"/>
      <c r="B5" s="2320"/>
      <c r="C5" s="2337"/>
      <c r="D5" s="2338"/>
      <c r="E5" s="2338"/>
      <c r="F5" s="2338"/>
      <c r="G5" s="2338"/>
      <c r="H5" s="2338"/>
      <c r="I5" s="2338"/>
      <c r="J5" s="2338"/>
      <c r="K5" s="2338"/>
      <c r="L5" s="2339"/>
    </row>
    <row r="6" spans="1:12" ht="68.400000000000006">
      <c r="A6" s="2321"/>
      <c r="B6" s="2322"/>
      <c r="C6" s="2337"/>
      <c r="D6" s="724" t="s">
        <v>1419</v>
      </c>
      <c r="E6" s="724" t="s">
        <v>1428</v>
      </c>
      <c r="F6" s="724" t="s">
        <v>1423</v>
      </c>
      <c r="G6" s="724" t="s">
        <v>1430</v>
      </c>
      <c r="H6" s="724" t="s">
        <v>1419</v>
      </c>
      <c r="I6" s="724" t="s">
        <v>1428</v>
      </c>
      <c r="J6" s="724" t="s">
        <v>1423</v>
      </c>
      <c r="K6" s="724" t="s">
        <v>1422</v>
      </c>
      <c r="L6" s="404" t="s">
        <v>1424</v>
      </c>
    </row>
    <row r="7" spans="1:12" s="574" customFormat="1" ht="15" customHeight="1">
      <c r="A7" s="612">
        <v>2016</v>
      </c>
      <c r="B7" s="795" t="s">
        <v>75</v>
      </c>
      <c r="C7" s="614">
        <v>9</v>
      </c>
      <c r="D7" s="616">
        <v>2.7</v>
      </c>
      <c r="E7" s="616">
        <v>15.1</v>
      </c>
      <c r="F7" s="616">
        <v>11</v>
      </c>
      <c r="G7" s="616">
        <v>-1.1000000000000001</v>
      </c>
      <c r="H7" s="614">
        <v>15.2</v>
      </c>
      <c r="I7" s="614">
        <v>14.5</v>
      </c>
      <c r="J7" s="614">
        <v>16.3</v>
      </c>
      <c r="K7" s="614">
        <v>11.4</v>
      </c>
      <c r="L7" s="617">
        <v>3.3</v>
      </c>
    </row>
    <row r="8" spans="1:12" s="574" customFormat="1" ht="15" customHeight="1">
      <c r="A8" s="612"/>
      <c r="B8" s="795" t="s">
        <v>76</v>
      </c>
      <c r="C8" s="614">
        <v>6.1</v>
      </c>
      <c r="D8" s="616">
        <v>-0.6</v>
      </c>
      <c r="E8" s="616">
        <v>8.6</v>
      </c>
      <c r="F8" s="616">
        <v>2.9</v>
      </c>
      <c r="G8" s="616">
        <v>-3.1</v>
      </c>
      <c r="H8" s="614">
        <v>12.7</v>
      </c>
      <c r="I8" s="614">
        <v>15.2</v>
      </c>
      <c r="J8" s="614">
        <v>12.7</v>
      </c>
      <c r="K8" s="614">
        <v>6.9</v>
      </c>
      <c r="L8" s="617">
        <v>1.3</v>
      </c>
    </row>
    <row r="9" spans="1:12" s="574" customFormat="1" ht="15" customHeight="1">
      <c r="A9" s="612"/>
      <c r="B9" s="795" t="s">
        <v>77</v>
      </c>
      <c r="C9" s="614">
        <v>2.9</v>
      </c>
      <c r="D9" s="616">
        <v>-0.6</v>
      </c>
      <c r="E9" s="616">
        <v>10</v>
      </c>
      <c r="F9" s="616">
        <v>2.8</v>
      </c>
      <c r="G9" s="616">
        <v>-4.5999999999999996</v>
      </c>
      <c r="H9" s="614">
        <v>6.3</v>
      </c>
      <c r="I9" s="614">
        <v>8.1</v>
      </c>
      <c r="J9" s="614">
        <v>4.2</v>
      </c>
      <c r="K9" s="614">
        <v>1.4</v>
      </c>
      <c r="L9" s="617">
        <v>-1.4</v>
      </c>
    </row>
    <row r="10" spans="1:12" s="574" customFormat="1" ht="15" customHeight="1">
      <c r="A10" s="612"/>
      <c r="B10" s="795" t="s">
        <v>78</v>
      </c>
      <c r="C10" s="614">
        <v>-2.8</v>
      </c>
      <c r="D10" s="616">
        <v>-1.7</v>
      </c>
      <c r="E10" s="616">
        <v>-0.7</v>
      </c>
      <c r="F10" s="616">
        <v>-2</v>
      </c>
      <c r="G10" s="616">
        <v>-9.9</v>
      </c>
      <c r="H10" s="614">
        <v>-3.9</v>
      </c>
      <c r="I10" s="614">
        <v>-1.7</v>
      </c>
      <c r="J10" s="614">
        <v>-4.4000000000000004</v>
      </c>
      <c r="K10" s="614">
        <v>-6.9</v>
      </c>
      <c r="L10" s="617">
        <v>-11.2</v>
      </c>
    </row>
    <row r="11" spans="1:12" s="574" customFormat="1" ht="15" customHeight="1">
      <c r="A11" s="612"/>
      <c r="B11" s="795" t="s">
        <v>79</v>
      </c>
      <c r="C11" s="614">
        <v>-8.8000000000000007</v>
      </c>
      <c r="D11" s="616">
        <v>-7.2</v>
      </c>
      <c r="E11" s="616">
        <v>-7.9</v>
      </c>
      <c r="F11" s="616">
        <v>-10.9</v>
      </c>
      <c r="G11" s="616">
        <v>-14.5</v>
      </c>
      <c r="H11" s="614">
        <v>-10.4</v>
      </c>
      <c r="I11" s="614">
        <v>-11.2</v>
      </c>
      <c r="J11" s="614">
        <v>-14.3</v>
      </c>
      <c r="K11" s="614">
        <v>-12.9</v>
      </c>
      <c r="L11" s="617">
        <v>-14</v>
      </c>
    </row>
    <row r="12" spans="1:12" s="574" customFormat="1" ht="15" customHeight="1">
      <c r="A12" s="612"/>
      <c r="B12" s="795" t="s">
        <v>80</v>
      </c>
      <c r="C12" s="614">
        <v>-16.2</v>
      </c>
      <c r="D12" s="616">
        <v>-12.3</v>
      </c>
      <c r="E12" s="616">
        <v>-16.399999999999999</v>
      </c>
      <c r="F12" s="616">
        <v>-18.8</v>
      </c>
      <c r="G12" s="616">
        <v>-16</v>
      </c>
      <c r="H12" s="614">
        <v>-20</v>
      </c>
      <c r="I12" s="614">
        <v>-17</v>
      </c>
      <c r="J12" s="614">
        <v>-27.7</v>
      </c>
      <c r="K12" s="614">
        <v>-24.5</v>
      </c>
      <c r="L12" s="617">
        <v>-21.1</v>
      </c>
    </row>
    <row r="13" spans="1:12" s="485" customFormat="1" ht="16.95" customHeight="1">
      <c r="A13" s="409">
        <v>2017</v>
      </c>
      <c r="B13" s="928" t="s">
        <v>75</v>
      </c>
      <c r="C13" s="642">
        <v>7.7</v>
      </c>
      <c r="D13" s="643">
        <v>5.5</v>
      </c>
      <c r="E13" s="643">
        <v>10.1</v>
      </c>
      <c r="F13" s="643">
        <v>12.6</v>
      </c>
      <c r="G13" s="643">
        <v>0.1</v>
      </c>
      <c r="H13" s="642">
        <v>9.9</v>
      </c>
      <c r="I13" s="642">
        <v>19.899999999999999</v>
      </c>
      <c r="J13" s="642">
        <v>14.1</v>
      </c>
      <c r="K13" s="642">
        <v>12.7</v>
      </c>
      <c r="L13" s="504">
        <v>6.7</v>
      </c>
    </row>
    <row r="14" spans="1:12" s="485" customFormat="1" ht="16.95" customHeight="1">
      <c r="A14" s="409"/>
      <c r="B14" s="928" t="s">
        <v>76</v>
      </c>
      <c r="C14" s="642">
        <v>4.9000000000000004</v>
      </c>
      <c r="D14" s="643">
        <v>2.6</v>
      </c>
      <c r="E14" s="643">
        <v>10.8</v>
      </c>
      <c r="F14" s="643">
        <v>5.9</v>
      </c>
      <c r="G14" s="643">
        <v>-5.5</v>
      </c>
      <c r="H14" s="642">
        <v>7.2</v>
      </c>
      <c r="I14" s="642">
        <v>18.8</v>
      </c>
      <c r="J14" s="642">
        <v>17</v>
      </c>
      <c r="K14" s="642">
        <v>7.4</v>
      </c>
      <c r="L14" s="504">
        <v>4.5999999999999996</v>
      </c>
    </row>
    <row r="15" spans="1:12" s="485" customFormat="1" ht="16.95" customHeight="1">
      <c r="A15" s="409"/>
      <c r="B15" s="928" t="s">
        <v>77</v>
      </c>
      <c r="C15" s="642">
        <v>3.7</v>
      </c>
      <c r="D15" s="643">
        <v>2.2999999999999998</v>
      </c>
      <c r="E15" s="643">
        <v>6.7</v>
      </c>
      <c r="F15" s="643">
        <v>4.4000000000000004</v>
      </c>
      <c r="G15" s="643">
        <v>0.1</v>
      </c>
      <c r="H15" s="642">
        <v>5.0999999999999996</v>
      </c>
      <c r="I15" s="642">
        <v>13.8</v>
      </c>
      <c r="J15" s="642">
        <v>10</v>
      </c>
      <c r="K15" s="642">
        <v>1</v>
      </c>
      <c r="L15" s="504">
        <v>5.3</v>
      </c>
    </row>
    <row r="16" spans="1:12" s="485" customFormat="1" ht="16.95" customHeight="1">
      <c r="A16" s="409"/>
      <c r="B16" s="928" t="s">
        <v>78</v>
      </c>
      <c r="C16" s="642">
        <v>0.6</v>
      </c>
      <c r="D16" s="643">
        <v>0.2</v>
      </c>
      <c r="E16" s="643">
        <v>9.5</v>
      </c>
      <c r="F16" s="643">
        <v>3.9</v>
      </c>
      <c r="G16" s="643">
        <v>-4.4000000000000004</v>
      </c>
      <c r="H16" s="642">
        <v>0.9</v>
      </c>
      <c r="I16" s="642">
        <v>10.6</v>
      </c>
      <c r="J16" s="642">
        <v>5.5</v>
      </c>
      <c r="K16" s="642">
        <v>0.9</v>
      </c>
      <c r="L16" s="504">
        <v>5.7</v>
      </c>
    </row>
    <row r="17" spans="1:12" s="485" customFormat="1" ht="16.95" customHeight="1">
      <c r="A17" s="409"/>
      <c r="B17" s="928" t="s">
        <v>79</v>
      </c>
      <c r="C17" s="642">
        <v>-0.2</v>
      </c>
      <c r="D17" s="643">
        <v>-1.2</v>
      </c>
      <c r="E17" s="643">
        <v>11</v>
      </c>
      <c r="F17" s="643">
        <v>9.1</v>
      </c>
      <c r="G17" s="643">
        <v>-3.5</v>
      </c>
      <c r="H17" s="642">
        <v>0.8</v>
      </c>
      <c r="I17" s="642">
        <v>13.3</v>
      </c>
      <c r="J17" s="642">
        <v>3.7</v>
      </c>
      <c r="K17" s="642">
        <v>-1</v>
      </c>
      <c r="L17" s="504">
        <v>8.1999999999999993</v>
      </c>
    </row>
    <row r="18" spans="1:12" s="485" customFormat="1" ht="16.95" customHeight="1">
      <c r="A18" s="409"/>
      <c r="B18" s="928" t="s">
        <v>80</v>
      </c>
      <c r="C18" s="642">
        <v>-2.8</v>
      </c>
      <c r="D18" s="643">
        <v>1.1000000000000001</v>
      </c>
      <c r="E18" s="643">
        <v>6.3</v>
      </c>
      <c r="F18" s="643">
        <v>1.9</v>
      </c>
      <c r="G18" s="643">
        <v>-2.4</v>
      </c>
      <c r="H18" s="642">
        <v>-6.6</v>
      </c>
      <c r="I18" s="642">
        <v>3.6</v>
      </c>
      <c r="J18" s="642">
        <v>-3.3</v>
      </c>
      <c r="K18" s="642">
        <v>-4.0999999999999996</v>
      </c>
      <c r="L18" s="504">
        <v>2</v>
      </c>
    </row>
    <row r="19" spans="1:12" s="485" customFormat="1" ht="16.95" customHeight="1">
      <c r="A19" s="409">
        <v>2018</v>
      </c>
      <c r="B19" s="928" t="s">
        <v>81</v>
      </c>
      <c r="C19" s="642">
        <v>7.3</v>
      </c>
      <c r="D19" s="643">
        <v>12.3</v>
      </c>
      <c r="E19" s="643">
        <v>7</v>
      </c>
      <c r="F19" s="643">
        <v>2.4</v>
      </c>
      <c r="G19" s="643">
        <v>0.7</v>
      </c>
      <c r="H19" s="642">
        <v>2.2999999999999998</v>
      </c>
      <c r="I19" s="642">
        <v>11.6</v>
      </c>
      <c r="J19" s="642">
        <v>2.2999999999999998</v>
      </c>
      <c r="K19" s="642">
        <v>-0.3</v>
      </c>
      <c r="L19" s="504">
        <v>9.6999999999999993</v>
      </c>
    </row>
    <row r="20" spans="1:12" s="485" customFormat="1" ht="16.95" customHeight="1">
      <c r="A20" s="409"/>
      <c r="B20" s="928" t="s">
        <v>82</v>
      </c>
      <c r="C20" s="642">
        <v>8.5</v>
      </c>
      <c r="D20" s="643">
        <v>7.7</v>
      </c>
      <c r="E20" s="643">
        <v>5.4</v>
      </c>
      <c r="F20" s="643">
        <v>2.1</v>
      </c>
      <c r="G20" s="643">
        <v>-2</v>
      </c>
      <c r="H20" s="642">
        <v>9.3000000000000007</v>
      </c>
      <c r="I20" s="642">
        <v>15.1</v>
      </c>
      <c r="J20" s="642">
        <v>8.8000000000000007</v>
      </c>
      <c r="K20" s="642">
        <v>2.2999999999999998</v>
      </c>
      <c r="L20" s="504">
        <v>8.6</v>
      </c>
    </row>
    <row r="21" spans="1:12" s="485" customFormat="1" ht="16.95" customHeight="1">
      <c r="A21" s="409"/>
      <c r="B21" s="928" t="s">
        <v>38</v>
      </c>
      <c r="C21" s="642">
        <v>10.3</v>
      </c>
      <c r="D21" s="643">
        <v>6.7</v>
      </c>
      <c r="E21" s="643">
        <v>9.6</v>
      </c>
      <c r="F21" s="643">
        <v>6.3</v>
      </c>
      <c r="G21" s="643">
        <v>-4.3</v>
      </c>
      <c r="H21" s="642">
        <v>13.9</v>
      </c>
      <c r="I21" s="642">
        <v>14.1</v>
      </c>
      <c r="J21" s="642">
        <v>17</v>
      </c>
      <c r="K21" s="642">
        <v>9</v>
      </c>
      <c r="L21" s="504">
        <v>15.2</v>
      </c>
    </row>
    <row r="22" spans="1:12" s="485" customFormat="1" ht="16.95" customHeight="1">
      <c r="A22" s="409"/>
      <c r="B22" s="928" t="s">
        <v>72</v>
      </c>
      <c r="C22" s="642">
        <v>6.7</v>
      </c>
      <c r="D22" s="643">
        <v>2.4</v>
      </c>
      <c r="E22" s="643">
        <v>10.1</v>
      </c>
      <c r="F22" s="643">
        <v>8.1999999999999993</v>
      </c>
      <c r="G22" s="643">
        <v>-2.7</v>
      </c>
      <c r="H22" s="642">
        <v>11</v>
      </c>
      <c r="I22" s="642">
        <v>17.100000000000001</v>
      </c>
      <c r="J22" s="642">
        <v>16.100000000000001</v>
      </c>
      <c r="K22" s="642">
        <v>4.5999999999999996</v>
      </c>
      <c r="L22" s="504">
        <v>9.4</v>
      </c>
    </row>
    <row r="23" spans="1:12" s="485" customFormat="1" ht="16.95" customHeight="1">
      <c r="A23" s="409"/>
      <c r="B23" s="928" t="s">
        <v>73</v>
      </c>
      <c r="C23" s="642">
        <v>8.3000000000000007</v>
      </c>
      <c r="D23" s="643">
        <v>7.8</v>
      </c>
      <c r="E23" s="643">
        <v>9.6</v>
      </c>
      <c r="F23" s="643">
        <v>10.5</v>
      </c>
      <c r="G23" s="643">
        <v>-2.8</v>
      </c>
      <c r="H23" s="642">
        <v>8.8000000000000007</v>
      </c>
      <c r="I23" s="642">
        <v>12.9</v>
      </c>
      <c r="J23" s="642">
        <v>15</v>
      </c>
      <c r="K23" s="642">
        <v>4.7</v>
      </c>
      <c r="L23" s="504">
        <v>8.3000000000000007</v>
      </c>
    </row>
    <row r="24" spans="1:12" s="485" customFormat="1" ht="16.95" customHeight="1">
      <c r="A24" s="409"/>
      <c r="B24" s="928" t="s">
        <v>74</v>
      </c>
      <c r="C24" s="642">
        <v>8.5</v>
      </c>
      <c r="D24" s="643">
        <v>5.9</v>
      </c>
      <c r="E24" s="643">
        <v>12.7</v>
      </c>
      <c r="F24" s="643">
        <v>15</v>
      </c>
      <c r="G24" s="643">
        <v>0.2</v>
      </c>
      <c r="H24" s="642">
        <v>11</v>
      </c>
      <c r="I24" s="642">
        <v>15.8</v>
      </c>
      <c r="J24" s="642">
        <v>16.5</v>
      </c>
      <c r="K24" s="642">
        <v>11.6</v>
      </c>
      <c r="L24" s="504">
        <v>10</v>
      </c>
    </row>
    <row r="25" spans="1:12" s="485" customFormat="1" ht="16.95" customHeight="1">
      <c r="A25" s="409"/>
      <c r="B25" s="1676" t="s">
        <v>75</v>
      </c>
      <c r="C25" s="1677">
        <v>5.9</v>
      </c>
      <c r="D25" s="1677">
        <v>6.4</v>
      </c>
      <c r="E25" s="1677">
        <v>14.1</v>
      </c>
      <c r="F25" s="1677">
        <v>13.3</v>
      </c>
      <c r="G25" s="1677">
        <v>-1.7</v>
      </c>
      <c r="H25" s="1677">
        <v>5.3</v>
      </c>
      <c r="I25" s="1677">
        <v>13.3</v>
      </c>
      <c r="J25" s="1677">
        <v>13.4</v>
      </c>
      <c r="K25" s="1677">
        <v>5.6</v>
      </c>
      <c r="L25" s="503">
        <v>7.6</v>
      </c>
    </row>
    <row r="26" spans="1:12" s="485" customFormat="1" ht="16.95" customHeight="1">
      <c r="A26" s="409"/>
      <c r="B26" s="1676" t="s">
        <v>76</v>
      </c>
      <c r="C26" s="1677">
        <v>7.5</v>
      </c>
      <c r="D26" s="1677">
        <v>6.7</v>
      </c>
      <c r="E26" s="1677">
        <v>13.4</v>
      </c>
      <c r="F26" s="1677">
        <v>14.4</v>
      </c>
      <c r="G26" s="1677">
        <v>0.7</v>
      </c>
      <c r="H26" s="1677">
        <v>8.3000000000000007</v>
      </c>
      <c r="I26" s="1677">
        <v>11.6</v>
      </c>
      <c r="J26" s="1677">
        <v>10.9</v>
      </c>
      <c r="K26" s="1677">
        <v>5.5</v>
      </c>
      <c r="L26" s="503">
        <v>1.8</v>
      </c>
    </row>
    <row r="27" spans="1:12" s="485" customFormat="1" ht="16.95" customHeight="1">
      <c r="A27" s="409"/>
      <c r="B27" s="1676" t="s">
        <v>77</v>
      </c>
      <c r="C27" s="1677">
        <v>3.9</v>
      </c>
      <c r="D27" s="1677">
        <v>4.2</v>
      </c>
      <c r="E27" s="1677">
        <v>9.4</v>
      </c>
      <c r="F27" s="1677">
        <v>12.3</v>
      </c>
      <c r="G27" s="1677">
        <v>-3.3</v>
      </c>
      <c r="H27" s="1677">
        <v>3.5</v>
      </c>
      <c r="I27" s="1677">
        <v>3.9</v>
      </c>
      <c r="J27" s="1677">
        <v>4.5999999999999996</v>
      </c>
      <c r="K27" s="1677">
        <v>-0.1</v>
      </c>
      <c r="L27" s="503">
        <v>2.7</v>
      </c>
    </row>
    <row r="28" spans="1:12" s="402" customFormat="1" ht="20.100000000000001" customHeight="1">
      <c r="A28" s="2310" t="s">
        <v>1431</v>
      </c>
      <c r="B28" s="2311"/>
      <c r="C28" s="2311"/>
      <c r="D28" s="2311"/>
      <c r="E28" s="2311"/>
      <c r="F28" s="2311"/>
      <c r="G28" s="2311"/>
      <c r="H28" s="2311"/>
      <c r="I28" s="2311"/>
      <c r="J28" s="2311"/>
      <c r="K28" s="2311"/>
      <c r="L28" s="2311"/>
    </row>
    <row r="29" spans="1:12">
      <c r="C29" s="405"/>
      <c r="D29" s="405"/>
      <c r="E29" s="405"/>
      <c r="F29" s="405"/>
      <c r="G29" s="405"/>
      <c r="H29" s="405"/>
      <c r="I29" s="405"/>
      <c r="J29" s="405"/>
      <c r="K29" s="405"/>
      <c r="L29" s="405"/>
    </row>
    <row r="30" spans="1:12">
      <c r="C30" s="405"/>
      <c r="D30" s="405"/>
      <c r="E30" s="405"/>
      <c r="F30" s="405"/>
      <c r="G30" s="405"/>
      <c r="H30" s="405"/>
      <c r="I30" s="405"/>
      <c r="J30" s="405"/>
      <c r="K30" s="405"/>
      <c r="L30" s="405"/>
    </row>
    <row r="31" spans="1:12">
      <c r="C31" s="405"/>
      <c r="D31" s="405"/>
      <c r="E31" s="405"/>
      <c r="F31" s="405"/>
      <c r="G31" s="405"/>
      <c r="H31" s="405"/>
      <c r="I31" s="405"/>
      <c r="J31" s="405"/>
      <c r="K31" s="405"/>
      <c r="L31" s="405"/>
    </row>
    <row r="32" spans="1:12">
      <c r="C32" s="405"/>
      <c r="D32" s="405"/>
      <c r="E32" s="405"/>
      <c r="F32" s="405"/>
      <c r="G32" s="405"/>
      <c r="H32" s="405"/>
      <c r="I32" s="405"/>
      <c r="J32" s="405"/>
      <c r="K32" s="405"/>
      <c r="L32" s="405"/>
    </row>
    <row r="33" spans="3:12">
      <c r="C33" s="405"/>
      <c r="D33" s="405"/>
      <c r="E33" s="405"/>
      <c r="F33" s="405"/>
      <c r="G33" s="405"/>
      <c r="H33" s="405"/>
      <c r="I33" s="405"/>
      <c r="J33" s="405"/>
      <c r="K33" s="405"/>
      <c r="L33" s="405"/>
    </row>
    <row r="34" spans="3:12">
      <c r="C34" s="405"/>
      <c r="D34" s="405"/>
      <c r="E34" s="405"/>
      <c r="F34" s="405"/>
      <c r="G34" s="405"/>
      <c r="H34" s="405"/>
      <c r="I34" s="405"/>
      <c r="J34" s="405"/>
      <c r="K34" s="405"/>
      <c r="L34" s="405"/>
    </row>
    <row r="35" spans="3:12">
      <c r="C35" s="405"/>
      <c r="D35" s="405"/>
      <c r="E35" s="405"/>
      <c r="F35" s="405"/>
      <c r="G35" s="405"/>
      <c r="H35" s="405"/>
      <c r="I35" s="405"/>
      <c r="J35" s="405"/>
      <c r="K35" s="405"/>
      <c r="L35" s="405"/>
    </row>
    <row r="36" spans="3:12">
      <c r="C36" s="405"/>
      <c r="D36" s="405"/>
      <c r="E36" s="405"/>
      <c r="F36" s="405"/>
      <c r="G36" s="405"/>
      <c r="H36" s="405"/>
      <c r="I36" s="405"/>
      <c r="J36" s="405"/>
      <c r="K36" s="405"/>
      <c r="L36" s="405"/>
    </row>
    <row r="37" spans="3:12">
      <c r="C37" s="405"/>
      <c r="D37" s="405"/>
      <c r="E37" s="405"/>
      <c r="F37" s="405"/>
      <c r="G37" s="405"/>
      <c r="H37" s="405"/>
      <c r="I37" s="405"/>
      <c r="J37" s="405"/>
      <c r="K37" s="405"/>
      <c r="L37" s="405"/>
    </row>
    <row r="38" spans="3:12">
      <c r="C38" s="405"/>
      <c r="D38" s="405"/>
      <c r="E38" s="405"/>
      <c r="F38" s="405"/>
      <c r="G38" s="405"/>
      <c r="H38" s="405"/>
      <c r="I38" s="405"/>
      <c r="J38" s="405"/>
      <c r="K38" s="405"/>
      <c r="L38" s="405"/>
    </row>
    <row r="39" spans="3:12">
      <c r="C39" s="405"/>
      <c r="D39" s="405"/>
      <c r="E39" s="405"/>
      <c r="F39" s="405"/>
      <c r="G39" s="405"/>
      <c r="H39" s="405"/>
      <c r="I39" s="405"/>
      <c r="J39" s="405"/>
      <c r="K39" s="405"/>
      <c r="L39" s="405"/>
    </row>
    <row r="40" spans="3:12">
      <c r="C40" s="405"/>
      <c r="D40" s="405"/>
      <c r="E40" s="405"/>
      <c r="F40" s="405"/>
      <c r="G40" s="405"/>
      <c r="H40" s="405"/>
      <c r="I40" s="405"/>
      <c r="J40" s="405"/>
      <c r="K40" s="405"/>
      <c r="L40" s="405"/>
    </row>
    <row r="41" spans="3:12">
      <c r="C41" s="405"/>
      <c r="D41" s="405"/>
      <c r="E41" s="405"/>
      <c r="F41" s="405"/>
      <c r="G41" s="405"/>
      <c r="H41" s="405"/>
      <c r="I41" s="405"/>
      <c r="J41" s="405"/>
      <c r="K41" s="405"/>
      <c r="L41" s="405"/>
    </row>
    <row r="42" spans="3:12">
      <c r="C42" s="405"/>
      <c r="D42" s="405"/>
      <c r="E42" s="405"/>
      <c r="F42" s="405"/>
      <c r="G42" s="405"/>
      <c r="H42" s="405"/>
      <c r="I42" s="405"/>
      <c r="J42" s="405"/>
      <c r="K42" s="405"/>
      <c r="L42" s="405"/>
    </row>
    <row r="43" spans="3:12">
      <c r="C43" s="405"/>
      <c r="D43" s="405"/>
      <c r="E43" s="405"/>
      <c r="F43" s="405"/>
      <c r="G43" s="405"/>
      <c r="H43" s="405"/>
      <c r="I43" s="405"/>
      <c r="J43" s="405"/>
      <c r="K43" s="405"/>
      <c r="L43" s="405"/>
    </row>
    <row r="44" spans="3:12">
      <c r="C44" s="405"/>
      <c r="D44" s="405"/>
      <c r="E44" s="405"/>
      <c r="F44" s="405"/>
      <c r="G44" s="405"/>
      <c r="H44" s="405"/>
      <c r="I44" s="405"/>
      <c r="J44" s="405"/>
      <c r="K44" s="405"/>
      <c r="L44" s="405"/>
    </row>
    <row r="45" spans="3:12">
      <c r="C45" s="405"/>
      <c r="D45" s="405"/>
      <c r="E45" s="405"/>
      <c r="F45" s="405"/>
      <c r="G45" s="405"/>
      <c r="H45" s="405"/>
      <c r="I45" s="405"/>
      <c r="J45" s="405"/>
      <c r="K45" s="405"/>
      <c r="L45" s="405"/>
    </row>
    <row r="46" spans="3:12">
      <c r="C46" s="405"/>
      <c r="D46" s="405"/>
      <c r="E46" s="405"/>
      <c r="F46" s="405"/>
      <c r="G46" s="405"/>
      <c r="H46" s="405"/>
      <c r="I46" s="405"/>
      <c r="J46" s="405"/>
      <c r="K46" s="405"/>
      <c r="L46" s="405"/>
    </row>
    <row r="47" spans="3:12">
      <c r="C47" s="405"/>
      <c r="D47" s="405"/>
      <c r="E47" s="405"/>
      <c r="F47" s="405"/>
      <c r="G47" s="405"/>
      <c r="H47" s="405"/>
      <c r="I47" s="405"/>
      <c r="J47" s="405"/>
      <c r="K47" s="405"/>
      <c r="L47" s="405"/>
    </row>
    <row r="48" spans="3:12">
      <c r="C48" s="405"/>
      <c r="D48" s="405"/>
      <c r="E48" s="405"/>
      <c r="F48" s="405"/>
      <c r="G48" s="405"/>
      <c r="H48" s="405"/>
      <c r="I48" s="405"/>
      <c r="J48" s="405"/>
      <c r="K48" s="405"/>
      <c r="L48" s="405"/>
    </row>
    <row r="49" spans="3:12">
      <c r="C49" s="405"/>
      <c r="D49" s="405"/>
      <c r="E49" s="405"/>
      <c r="F49" s="405"/>
      <c r="G49" s="405"/>
      <c r="H49" s="405"/>
      <c r="I49" s="405"/>
      <c r="J49" s="405"/>
      <c r="K49" s="405"/>
      <c r="L49" s="405"/>
    </row>
    <row r="50" spans="3:12">
      <c r="C50" s="405"/>
      <c r="D50" s="405"/>
      <c r="E50" s="405"/>
      <c r="F50" s="405"/>
      <c r="G50" s="405"/>
      <c r="H50" s="405"/>
      <c r="I50" s="405"/>
      <c r="J50" s="405"/>
      <c r="K50" s="405"/>
      <c r="L50" s="405"/>
    </row>
    <row r="51" spans="3:12">
      <c r="C51" s="405"/>
      <c r="D51" s="405"/>
      <c r="E51" s="405"/>
      <c r="F51" s="405"/>
      <c r="G51" s="405"/>
      <c r="H51" s="405"/>
      <c r="I51" s="405"/>
      <c r="J51" s="405"/>
      <c r="K51" s="405"/>
      <c r="L51" s="405"/>
    </row>
    <row r="52" spans="3:12">
      <c r="C52" s="405"/>
      <c r="D52" s="405"/>
      <c r="E52" s="405"/>
      <c r="F52" s="405"/>
      <c r="G52" s="405"/>
      <c r="H52" s="405"/>
      <c r="I52" s="405"/>
      <c r="J52" s="405"/>
      <c r="K52" s="405"/>
      <c r="L52" s="405"/>
    </row>
    <row r="53" spans="3:12">
      <c r="C53" s="405"/>
      <c r="D53" s="405"/>
      <c r="E53" s="405"/>
      <c r="F53" s="405"/>
      <c r="G53" s="405"/>
      <c r="H53" s="405"/>
      <c r="I53" s="405"/>
      <c r="J53" s="405"/>
      <c r="K53" s="405"/>
      <c r="L53" s="405"/>
    </row>
    <row r="54" spans="3:12">
      <c r="C54" s="405"/>
      <c r="D54" s="405"/>
      <c r="E54" s="405"/>
      <c r="F54" s="405"/>
      <c r="G54" s="405"/>
      <c r="H54" s="405"/>
      <c r="I54" s="405"/>
      <c r="J54" s="405"/>
      <c r="K54" s="405"/>
      <c r="L54" s="405"/>
    </row>
    <row r="55" spans="3:12">
      <c r="C55" s="405"/>
      <c r="D55" s="405"/>
      <c r="E55" s="405"/>
      <c r="F55" s="405"/>
      <c r="G55" s="405"/>
      <c r="H55" s="405"/>
      <c r="I55" s="405"/>
      <c r="J55" s="405"/>
      <c r="K55" s="405"/>
      <c r="L55" s="405"/>
    </row>
    <row r="56" spans="3:12">
      <c r="C56" s="405"/>
      <c r="D56" s="405"/>
      <c r="E56" s="405"/>
      <c r="F56" s="405"/>
      <c r="G56" s="405"/>
      <c r="H56" s="405"/>
      <c r="I56" s="405"/>
      <c r="J56" s="405"/>
      <c r="K56" s="405"/>
      <c r="L56" s="405"/>
    </row>
    <row r="57" spans="3:12">
      <c r="C57" s="405"/>
      <c r="D57" s="405"/>
      <c r="E57" s="405"/>
      <c r="F57" s="405"/>
      <c r="G57" s="405"/>
      <c r="H57" s="405"/>
      <c r="I57" s="405"/>
      <c r="J57" s="405"/>
      <c r="K57" s="405"/>
      <c r="L57" s="405"/>
    </row>
    <row r="58" spans="3:12">
      <c r="C58" s="405"/>
      <c r="D58" s="405"/>
      <c r="E58" s="405"/>
      <c r="F58" s="405"/>
      <c r="G58" s="405"/>
      <c r="H58" s="405"/>
      <c r="I58" s="405"/>
      <c r="J58" s="405"/>
      <c r="K58" s="405"/>
      <c r="L58" s="405"/>
    </row>
    <row r="59" spans="3:12">
      <c r="C59" s="405"/>
      <c r="D59" s="405"/>
      <c r="E59" s="405"/>
      <c r="F59" s="405"/>
      <c r="G59" s="405"/>
      <c r="H59" s="405"/>
      <c r="I59" s="405"/>
      <c r="J59" s="405"/>
      <c r="K59" s="405"/>
      <c r="L59" s="405"/>
    </row>
    <row r="60" spans="3:12">
      <c r="C60" s="405"/>
      <c r="D60" s="405"/>
      <c r="E60" s="405"/>
      <c r="F60" s="405"/>
      <c r="G60" s="405"/>
      <c r="H60" s="405"/>
      <c r="I60" s="405"/>
      <c r="J60" s="405"/>
      <c r="K60" s="405"/>
      <c r="L60" s="405"/>
    </row>
    <row r="61" spans="3:12">
      <c r="C61" s="405"/>
      <c r="D61" s="405"/>
      <c r="E61" s="405"/>
      <c r="F61" s="405"/>
      <c r="G61" s="405"/>
      <c r="H61" s="405"/>
      <c r="I61" s="405"/>
      <c r="J61" s="405"/>
      <c r="K61" s="405"/>
      <c r="L61" s="405"/>
    </row>
    <row r="62" spans="3:12">
      <c r="C62" s="405"/>
      <c r="D62" s="405"/>
      <c r="E62" s="405"/>
      <c r="F62" s="405"/>
      <c r="G62" s="405"/>
      <c r="H62" s="405"/>
      <c r="I62" s="405"/>
      <c r="J62" s="405"/>
      <c r="K62" s="405"/>
      <c r="L62" s="405"/>
    </row>
    <row r="63" spans="3:12">
      <c r="C63" s="405"/>
      <c r="D63" s="405"/>
      <c r="E63" s="405"/>
      <c r="F63" s="405"/>
      <c r="G63" s="405"/>
      <c r="H63" s="405"/>
      <c r="I63" s="405"/>
      <c r="J63" s="405"/>
      <c r="K63" s="405"/>
      <c r="L63" s="405"/>
    </row>
    <row r="64" spans="3:12">
      <c r="C64" s="405"/>
      <c r="D64" s="405"/>
      <c r="E64" s="405"/>
      <c r="F64" s="405"/>
      <c r="G64" s="405"/>
      <c r="H64" s="405"/>
      <c r="I64" s="405"/>
      <c r="J64" s="405"/>
      <c r="K64" s="405"/>
      <c r="L64" s="405"/>
    </row>
    <row r="65" spans="3:12">
      <c r="C65" s="405"/>
      <c r="D65" s="405"/>
      <c r="E65" s="405"/>
      <c r="F65" s="405"/>
      <c r="G65" s="405"/>
      <c r="H65" s="405"/>
      <c r="I65" s="405"/>
      <c r="J65" s="405"/>
      <c r="K65" s="405"/>
      <c r="L65" s="405"/>
    </row>
    <row r="66" spans="3:12">
      <c r="C66" s="405"/>
      <c r="D66" s="405"/>
      <c r="E66" s="405"/>
      <c r="F66" s="405"/>
      <c r="G66" s="405"/>
      <c r="H66" s="405"/>
      <c r="I66" s="405"/>
      <c r="J66" s="405"/>
      <c r="K66" s="405"/>
      <c r="L66" s="405"/>
    </row>
    <row r="67" spans="3:12">
      <c r="C67" s="405"/>
      <c r="D67" s="405"/>
      <c r="E67" s="405"/>
      <c r="F67" s="405"/>
      <c r="G67" s="405"/>
      <c r="H67" s="405"/>
      <c r="I67" s="405"/>
      <c r="J67" s="405"/>
      <c r="K67" s="405"/>
      <c r="L67" s="405"/>
    </row>
    <row r="68" spans="3:12">
      <c r="C68" s="405"/>
      <c r="D68" s="405"/>
      <c r="E68" s="405"/>
      <c r="F68" s="405"/>
      <c r="G68" s="405"/>
      <c r="H68" s="405"/>
      <c r="I68" s="405"/>
      <c r="J68" s="405"/>
      <c r="K68" s="405"/>
      <c r="L68" s="405"/>
    </row>
    <row r="69" spans="3:12">
      <c r="C69" s="405"/>
      <c r="D69" s="405"/>
      <c r="E69" s="405"/>
      <c r="F69" s="405"/>
      <c r="G69" s="405"/>
      <c r="H69" s="405"/>
      <c r="I69" s="405"/>
      <c r="J69" s="405"/>
      <c r="K69" s="405"/>
      <c r="L69" s="405"/>
    </row>
    <row r="70" spans="3:12">
      <c r="C70" s="405"/>
      <c r="D70" s="405"/>
      <c r="E70" s="405"/>
      <c r="F70" s="405"/>
      <c r="G70" s="405"/>
      <c r="H70" s="405"/>
      <c r="I70" s="405"/>
      <c r="J70" s="405"/>
      <c r="K70" s="405"/>
      <c r="L70" s="405"/>
    </row>
    <row r="71" spans="3:12">
      <c r="C71" s="405"/>
      <c r="D71" s="405"/>
      <c r="E71" s="405"/>
      <c r="F71" s="405"/>
      <c r="G71" s="405"/>
      <c r="H71" s="405"/>
      <c r="I71" s="405"/>
      <c r="J71" s="405"/>
      <c r="K71" s="405"/>
      <c r="L71" s="405"/>
    </row>
    <row r="72" spans="3:12">
      <c r="C72" s="405"/>
      <c r="D72" s="405"/>
      <c r="E72" s="405"/>
      <c r="F72" s="405"/>
      <c r="G72" s="405"/>
      <c r="H72" s="405"/>
      <c r="I72" s="405"/>
      <c r="J72" s="405"/>
      <c r="K72" s="405"/>
      <c r="L72" s="405"/>
    </row>
    <row r="73" spans="3:12">
      <c r="C73" s="405"/>
      <c r="D73" s="405"/>
      <c r="E73" s="405"/>
      <c r="F73" s="405"/>
      <c r="G73" s="405"/>
      <c r="H73" s="405"/>
      <c r="I73" s="405"/>
      <c r="J73" s="405"/>
      <c r="K73" s="405"/>
      <c r="L73" s="405"/>
    </row>
    <row r="74" spans="3:12">
      <c r="C74" s="405"/>
      <c r="D74" s="405"/>
      <c r="E74" s="405"/>
      <c r="F74" s="405"/>
      <c r="G74" s="405"/>
      <c r="H74" s="405"/>
      <c r="I74" s="405"/>
      <c r="J74" s="405"/>
      <c r="K74" s="405"/>
      <c r="L74" s="405"/>
    </row>
    <row r="75" spans="3:12">
      <c r="C75" s="405"/>
      <c r="D75" s="405"/>
      <c r="E75" s="405"/>
      <c r="F75" s="405"/>
      <c r="G75" s="405"/>
      <c r="H75" s="405"/>
      <c r="I75" s="405"/>
      <c r="J75" s="405"/>
      <c r="K75" s="405"/>
      <c r="L75" s="405"/>
    </row>
    <row r="76" spans="3:12">
      <c r="C76" s="405"/>
      <c r="D76" s="405"/>
      <c r="E76" s="405"/>
      <c r="F76" s="405"/>
      <c r="G76" s="405"/>
      <c r="H76" s="405"/>
      <c r="I76" s="405"/>
      <c r="J76" s="405"/>
      <c r="K76" s="405"/>
      <c r="L76" s="405"/>
    </row>
    <row r="77" spans="3:12">
      <c r="C77" s="405"/>
      <c r="D77" s="405"/>
      <c r="E77" s="405"/>
      <c r="F77" s="405"/>
      <c r="G77" s="405"/>
      <c r="H77" s="405"/>
      <c r="I77" s="405"/>
      <c r="J77" s="405"/>
      <c r="K77" s="405"/>
      <c r="L77" s="405"/>
    </row>
    <row r="78" spans="3:12">
      <c r="C78" s="405"/>
      <c r="D78" s="405"/>
      <c r="E78" s="405"/>
      <c r="F78" s="405"/>
      <c r="G78" s="405"/>
      <c r="H78" s="405"/>
      <c r="I78" s="405"/>
      <c r="J78" s="405"/>
      <c r="K78" s="405"/>
      <c r="L78" s="405"/>
    </row>
    <row r="79" spans="3:12">
      <c r="C79" s="405"/>
      <c r="D79" s="405"/>
      <c r="E79" s="405"/>
      <c r="F79" s="405"/>
      <c r="G79" s="405"/>
      <c r="H79" s="405"/>
      <c r="I79" s="405"/>
      <c r="J79" s="405"/>
      <c r="K79" s="405"/>
      <c r="L79" s="405"/>
    </row>
    <row r="80" spans="3:12">
      <c r="C80" s="405"/>
      <c r="D80" s="405"/>
      <c r="E80" s="405"/>
      <c r="F80" s="405"/>
      <c r="G80" s="405"/>
      <c r="H80" s="405"/>
      <c r="I80" s="405"/>
      <c r="J80" s="405"/>
      <c r="K80" s="405"/>
      <c r="L80" s="405"/>
    </row>
    <row r="81" spans="3:12">
      <c r="C81" s="405"/>
      <c r="D81" s="405"/>
      <c r="E81" s="405"/>
      <c r="F81" s="405"/>
      <c r="G81" s="405"/>
      <c r="H81" s="405"/>
      <c r="I81" s="405"/>
      <c r="J81" s="405"/>
      <c r="K81" s="405"/>
      <c r="L81" s="405"/>
    </row>
    <row r="82" spans="3:12">
      <c r="C82" s="405"/>
      <c r="D82" s="405"/>
      <c r="E82" s="405"/>
      <c r="F82" s="405"/>
      <c r="G82" s="405"/>
      <c r="H82" s="405"/>
      <c r="I82" s="405"/>
      <c r="J82" s="405"/>
      <c r="K82" s="405"/>
      <c r="L82" s="405"/>
    </row>
    <row r="83" spans="3:12">
      <c r="C83" s="405"/>
      <c r="D83" s="405"/>
      <c r="E83" s="405"/>
      <c r="F83" s="405"/>
      <c r="G83" s="405"/>
      <c r="H83" s="405"/>
      <c r="I83" s="405"/>
      <c r="J83" s="405"/>
      <c r="K83" s="405"/>
      <c r="L83" s="405"/>
    </row>
    <row r="84" spans="3:12">
      <c r="C84" s="405"/>
      <c r="D84" s="405"/>
      <c r="E84" s="405"/>
      <c r="F84" s="405"/>
      <c r="G84" s="405"/>
      <c r="H84" s="405"/>
      <c r="I84" s="405"/>
      <c r="J84" s="405"/>
      <c r="K84" s="405"/>
      <c r="L84" s="405"/>
    </row>
    <row r="85" spans="3:12">
      <c r="C85" s="405"/>
      <c r="D85" s="405"/>
      <c r="E85" s="405"/>
      <c r="F85" s="405"/>
      <c r="G85" s="405"/>
      <c r="H85" s="405"/>
      <c r="I85" s="405"/>
      <c r="J85" s="405"/>
      <c r="K85" s="405"/>
      <c r="L85" s="405"/>
    </row>
    <row r="86" spans="3:12">
      <c r="C86" s="405"/>
      <c r="D86" s="405"/>
      <c r="E86" s="405"/>
      <c r="F86" s="405"/>
      <c r="G86" s="405"/>
      <c r="H86" s="405"/>
      <c r="I86" s="405"/>
      <c r="J86" s="405"/>
      <c r="K86" s="405"/>
      <c r="L86" s="405"/>
    </row>
    <row r="87" spans="3:12">
      <c r="C87" s="405"/>
      <c r="D87" s="405"/>
      <c r="E87" s="405"/>
      <c r="F87" s="405"/>
      <c r="G87" s="405"/>
      <c r="H87" s="405"/>
      <c r="I87" s="405"/>
      <c r="J87" s="405"/>
      <c r="K87" s="405"/>
      <c r="L87" s="405"/>
    </row>
    <row r="88" spans="3:12">
      <c r="C88" s="405"/>
      <c r="D88" s="405"/>
      <c r="E88" s="405"/>
      <c r="F88" s="405"/>
      <c r="G88" s="405"/>
      <c r="H88" s="405"/>
      <c r="I88" s="405"/>
      <c r="J88" s="405"/>
      <c r="K88" s="405"/>
      <c r="L88" s="405"/>
    </row>
    <row r="89" spans="3:12">
      <c r="C89" s="405"/>
      <c r="D89" s="405"/>
      <c r="E89" s="405"/>
      <c r="F89" s="405"/>
      <c r="G89" s="405"/>
      <c r="H89" s="405"/>
      <c r="I89" s="405"/>
      <c r="J89" s="405"/>
      <c r="K89" s="405"/>
      <c r="L89" s="405"/>
    </row>
    <row r="90" spans="3:12">
      <c r="C90" s="405"/>
      <c r="D90" s="405"/>
      <c r="E90" s="405"/>
      <c r="F90" s="405"/>
      <c r="G90" s="405"/>
      <c r="H90" s="405"/>
      <c r="I90" s="405"/>
      <c r="J90" s="405"/>
      <c r="K90" s="405"/>
      <c r="L90" s="405"/>
    </row>
    <row r="91" spans="3:12">
      <c r="C91" s="405"/>
      <c r="D91" s="405"/>
      <c r="E91" s="405"/>
      <c r="F91" s="405"/>
      <c r="G91" s="405"/>
      <c r="H91" s="405"/>
      <c r="I91" s="405"/>
      <c r="J91" s="405"/>
      <c r="K91" s="405"/>
      <c r="L91" s="405"/>
    </row>
    <row r="92" spans="3:12">
      <c r="C92" s="405"/>
      <c r="D92" s="405"/>
      <c r="E92" s="405"/>
      <c r="F92" s="405"/>
      <c r="G92" s="405"/>
      <c r="H92" s="405"/>
      <c r="I92" s="405"/>
      <c r="J92" s="405"/>
      <c r="K92" s="405"/>
      <c r="L92" s="405"/>
    </row>
    <row r="93" spans="3:12">
      <c r="C93" s="405"/>
      <c r="D93" s="405"/>
      <c r="E93" s="405"/>
      <c r="F93" s="405"/>
      <c r="G93" s="405"/>
      <c r="H93" s="405"/>
      <c r="I93" s="405"/>
      <c r="J93" s="405"/>
      <c r="K93" s="405"/>
      <c r="L93" s="405"/>
    </row>
    <row r="94" spans="3:12">
      <c r="C94" s="405"/>
      <c r="D94" s="405"/>
      <c r="E94" s="405"/>
      <c r="F94" s="405"/>
      <c r="G94" s="405"/>
      <c r="H94" s="405"/>
      <c r="I94" s="405"/>
      <c r="J94" s="405"/>
      <c r="K94" s="405"/>
      <c r="L94" s="405"/>
    </row>
    <row r="95" spans="3:12">
      <c r="C95" s="405"/>
      <c r="D95" s="405"/>
      <c r="E95" s="405"/>
      <c r="F95" s="405"/>
      <c r="G95" s="405"/>
      <c r="H95" s="405"/>
      <c r="I95" s="405"/>
      <c r="J95" s="405"/>
      <c r="K95" s="405"/>
      <c r="L95" s="405"/>
    </row>
    <row r="96" spans="3:12">
      <c r="C96" s="405"/>
      <c r="D96" s="405"/>
      <c r="E96" s="405"/>
      <c r="F96" s="405"/>
      <c r="G96" s="405"/>
      <c r="H96" s="405"/>
      <c r="I96" s="405"/>
      <c r="J96" s="405"/>
      <c r="K96" s="405"/>
      <c r="L96" s="405"/>
    </row>
    <row r="97" spans="3:12">
      <c r="C97" s="405"/>
      <c r="D97" s="405"/>
      <c r="E97" s="405"/>
      <c r="F97" s="405"/>
      <c r="G97" s="405"/>
      <c r="H97" s="405"/>
      <c r="I97" s="405"/>
      <c r="J97" s="405"/>
      <c r="K97" s="405"/>
      <c r="L97" s="405"/>
    </row>
    <row r="98" spans="3:12">
      <c r="C98" s="405"/>
      <c r="D98" s="405"/>
      <c r="E98" s="405"/>
      <c r="F98" s="405"/>
      <c r="G98" s="405"/>
      <c r="H98" s="405"/>
      <c r="I98" s="405"/>
      <c r="J98" s="405"/>
      <c r="K98" s="405"/>
      <c r="L98" s="405"/>
    </row>
    <row r="99" spans="3:12">
      <c r="C99" s="405"/>
      <c r="D99" s="405"/>
      <c r="E99" s="405"/>
      <c r="F99" s="405"/>
      <c r="G99" s="405"/>
      <c r="H99" s="405"/>
      <c r="I99" s="405"/>
      <c r="J99" s="405"/>
      <c r="K99" s="405"/>
      <c r="L99" s="405"/>
    </row>
    <row r="100" spans="3:12">
      <c r="C100" s="405"/>
      <c r="D100" s="405"/>
      <c r="E100" s="405"/>
      <c r="F100" s="405"/>
      <c r="G100" s="405"/>
      <c r="H100" s="405"/>
      <c r="I100" s="405"/>
      <c r="J100" s="405"/>
      <c r="K100" s="405"/>
      <c r="L100" s="405"/>
    </row>
    <row r="101" spans="3:12">
      <c r="C101" s="405"/>
      <c r="D101" s="405"/>
      <c r="E101" s="405"/>
      <c r="F101" s="405"/>
      <c r="G101" s="405"/>
      <c r="H101" s="405"/>
      <c r="I101" s="405"/>
      <c r="J101" s="405"/>
      <c r="K101" s="405"/>
      <c r="L101" s="405"/>
    </row>
    <row r="102" spans="3:12">
      <c r="C102" s="405"/>
      <c r="D102" s="405"/>
      <c r="E102" s="405"/>
      <c r="F102" s="405"/>
      <c r="G102" s="405"/>
      <c r="H102" s="405"/>
      <c r="I102" s="405"/>
      <c r="J102" s="405"/>
      <c r="K102" s="405"/>
      <c r="L102" s="405"/>
    </row>
    <row r="103" spans="3:12">
      <c r="C103" s="405"/>
      <c r="D103" s="405"/>
      <c r="E103" s="405"/>
      <c r="F103" s="405"/>
      <c r="G103" s="405"/>
      <c r="H103" s="405"/>
      <c r="I103" s="405"/>
      <c r="J103" s="405"/>
      <c r="K103" s="405"/>
      <c r="L103" s="405"/>
    </row>
    <row r="104" spans="3:12">
      <c r="C104" s="405"/>
      <c r="D104" s="405"/>
      <c r="E104" s="405"/>
      <c r="F104" s="405"/>
      <c r="G104" s="405"/>
      <c r="H104" s="405"/>
      <c r="I104" s="405"/>
      <c r="J104" s="405"/>
      <c r="K104" s="405"/>
      <c r="L104" s="405"/>
    </row>
    <row r="105" spans="3:12">
      <c r="C105" s="405"/>
      <c r="D105" s="405"/>
      <c r="E105" s="405"/>
      <c r="F105" s="405"/>
      <c r="G105" s="405"/>
      <c r="H105" s="405"/>
      <c r="I105" s="405"/>
      <c r="J105" s="405"/>
      <c r="K105" s="405"/>
      <c r="L105" s="405"/>
    </row>
    <row r="106" spans="3:12">
      <c r="C106" s="405"/>
      <c r="D106" s="405"/>
      <c r="E106" s="405"/>
      <c r="F106" s="405"/>
      <c r="G106" s="405"/>
      <c r="H106" s="405"/>
      <c r="I106" s="405"/>
      <c r="J106" s="405"/>
      <c r="K106" s="405"/>
      <c r="L106" s="405"/>
    </row>
    <row r="107" spans="3:12">
      <c r="C107" s="405"/>
      <c r="D107" s="405"/>
      <c r="E107" s="405"/>
      <c r="F107" s="405"/>
      <c r="G107" s="405"/>
      <c r="H107" s="405"/>
      <c r="I107" s="405"/>
      <c r="J107" s="405"/>
      <c r="K107" s="405"/>
      <c r="L107" s="405"/>
    </row>
    <row r="108" spans="3:12">
      <c r="C108" s="405"/>
      <c r="D108" s="405"/>
      <c r="E108" s="405"/>
      <c r="F108" s="405"/>
      <c r="G108" s="405"/>
      <c r="H108" s="405"/>
      <c r="I108" s="405"/>
      <c r="J108" s="405"/>
      <c r="K108" s="405"/>
      <c r="L108" s="405"/>
    </row>
    <row r="109" spans="3:12">
      <c r="C109" s="405"/>
      <c r="D109" s="405"/>
      <c r="E109" s="405"/>
      <c r="F109" s="405"/>
      <c r="G109" s="405"/>
      <c r="H109" s="405"/>
      <c r="I109" s="405"/>
      <c r="J109" s="405"/>
      <c r="K109" s="405"/>
      <c r="L109" s="405"/>
    </row>
    <row r="110" spans="3:12">
      <c r="C110" s="405"/>
      <c r="D110" s="405"/>
      <c r="E110" s="405"/>
      <c r="F110" s="405"/>
      <c r="G110" s="405"/>
      <c r="H110" s="405"/>
      <c r="I110" s="405"/>
      <c r="J110" s="405"/>
      <c r="K110" s="405"/>
      <c r="L110" s="405"/>
    </row>
    <row r="111" spans="3:12">
      <c r="C111" s="405"/>
      <c r="D111" s="405"/>
      <c r="E111" s="405"/>
      <c r="F111" s="405"/>
      <c r="G111" s="405"/>
      <c r="H111" s="405"/>
      <c r="I111" s="405"/>
      <c r="J111" s="405"/>
      <c r="K111" s="405"/>
      <c r="L111" s="405"/>
    </row>
    <row r="112" spans="3:12">
      <c r="C112" s="405"/>
      <c r="D112" s="405"/>
      <c r="E112" s="405"/>
      <c r="F112" s="405"/>
      <c r="G112" s="405"/>
      <c r="H112" s="405"/>
      <c r="I112" s="405"/>
      <c r="J112" s="405"/>
      <c r="K112" s="405"/>
      <c r="L112" s="405"/>
    </row>
    <row r="113" spans="3:12">
      <c r="C113" s="405"/>
      <c r="D113" s="405"/>
      <c r="E113" s="405"/>
      <c r="F113" s="405"/>
      <c r="G113" s="405"/>
      <c r="H113" s="405"/>
      <c r="I113" s="405"/>
      <c r="J113" s="405"/>
      <c r="K113" s="405"/>
      <c r="L113" s="405"/>
    </row>
    <row r="114" spans="3:12">
      <c r="C114" s="405"/>
      <c r="D114" s="405"/>
      <c r="E114" s="405"/>
      <c r="F114" s="405"/>
      <c r="G114" s="405"/>
      <c r="H114" s="405"/>
      <c r="I114" s="405"/>
      <c r="J114" s="405"/>
      <c r="K114" s="405"/>
      <c r="L114" s="405"/>
    </row>
    <row r="115" spans="3:12">
      <c r="C115" s="405"/>
      <c r="D115" s="405"/>
      <c r="E115" s="405"/>
      <c r="F115" s="405"/>
      <c r="G115" s="405"/>
      <c r="H115" s="405"/>
      <c r="I115" s="405"/>
      <c r="J115" s="405"/>
      <c r="K115" s="405"/>
      <c r="L115" s="405"/>
    </row>
    <row r="116" spans="3:12">
      <c r="C116" s="405"/>
      <c r="D116" s="405"/>
      <c r="E116" s="405"/>
      <c r="F116" s="405"/>
      <c r="G116" s="405"/>
      <c r="H116" s="405"/>
      <c r="I116" s="405"/>
      <c r="J116" s="405"/>
      <c r="K116" s="405"/>
      <c r="L116" s="405"/>
    </row>
    <row r="117" spans="3:12">
      <c r="C117" s="405"/>
      <c r="D117" s="405"/>
      <c r="E117" s="405"/>
      <c r="F117" s="405"/>
      <c r="G117" s="405"/>
      <c r="H117" s="405"/>
      <c r="I117" s="405"/>
      <c r="J117" s="405"/>
      <c r="K117" s="405"/>
      <c r="L117" s="405"/>
    </row>
    <row r="118" spans="3:12">
      <c r="C118" s="405"/>
      <c r="D118" s="405"/>
      <c r="E118" s="405"/>
      <c r="F118" s="405"/>
      <c r="G118" s="405"/>
      <c r="H118" s="405"/>
      <c r="I118" s="405"/>
      <c r="J118" s="405"/>
      <c r="K118" s="405"/>
      <c r="L118" s="405"/>
    </row>
    <row r="119" spans="3:12">
      <c r="C119" s="405"/>
      <c r="D119" s="405"/>
      <c r="E119" s="405"/>
      <c r="F119" s="405"/>
      <c r="G119" s="405"/>
      <c r="H119" s="405"/>
      <c r="I119" s="405"/>
      <c r="J119" s="405"/>
      <c r="K119" s="405"/>
      <c r="L119" s="405"/>
    </row>
    <row r="120" spans="3:12">
      <c r="C120" s="405"/>
      <c r="D120" s="405"/>
      <c r="E120" s="405"/>
      <c r="F120" s="405"/>
      <c r="G120" s="405"/>
      <c r="H120" s="405"/>
      <c r="I120" s="405"/>
      <c r="J120" s="405"/>
      <c r="K120" s="405"/>
      <c r="L120" s="405"/>
    </row>
    <row r="121" spans="3:12">
      <c r="C121" s="405"/>
      <c r="D121" s="405"/>
      <c r="E121" s="405"/>
      <c r="F121" s="405"/>
      <c r="G121" s="405"/>
      <c r="H121" s="405"/>
      <c r="I121" s="405"/>
      <c r="J121" s="405"/>
      <c r="K121" s="405"/>
      <c r="L121" s="405"/>
    </row>
    <row r="122" spans="3:12">
      <c r="C122" s="405"/>
      <c r="D122" s="405"/>
      <c r="E122" s="405"/>
      <c r="F122" s="405"/>
      <c r="G122" s="405"/>
      <c r="H122" s="405"/>
      <c r="I122" s="405"/>
      <c r="J122" s="405"/>
      <c r="K122" s="405"/>
      <c r="L122" s="405"/>
    </row>
    <row r="123" spans="3:12">
      <c r="C123" s="405"/>
      <c r="D123" s="405"/>
      <c r="E123" s="405"/>
      <c r="F123" s="405"/>
      <c r="G123" s="405"/>
      <c r="H123" s="405"/>
      <c r="I123" s="405"/>
      <c r="J123" s="405"/>
      <c r="K123" s="405"/>
      <c r="L123" s="405"/>
    </row>
    <row r="124" spans="3:12">
      <c r="C124" s="405"/>
      <c r="D124" s="405"/>
      <c r="E124" s="405"/>
      <c r="F124" s="405"/>
      <c r="G124" s="405"/>
      <c r="H124" s="405"/>
      <c r="I124" s="405"/>
      <c r="J124" s="405"/>
      <c r="K124" s="405"/>
      <c r="L124" s="405"/>
    </row>
    <row r="125" spans="3:12">
      <c r="C125" s="405"/>
      <c r="D125" s="405"/>
      <c r="E125" s="405"/>
      <c r="F125" s="405"/>
      <c r="G125" s="405"/>
      <c r="H125" s="405"/>
      <c r="I125" s="405"/>
      <c r="J125" s="405"/>
      <c r="K125" s="405"/>
      <c r="L125" s="405"/>
    </row>
    <row r="126" spans="3:12">
      <c r="C126" s="405"/>
      <c r="D126" s="405"/>
      <c r="E126" s="405"/>
      <c r="F126" s="405"/>
      <c r="G126" s="405"/>
      <c r="H126" s="405"/>
      <c r="I126" s="405"/>
      <c r="J126" s="405"/>
      <c r="K126" s="405"/>
      <c r="L126" s="405"/>
    </row>
    <row r="127" spans="3:12">
      <c r="C127" s="405"/>
      <c r="D127" s="405"/>
      <c r="E127" s="405"/>
      <c r="F127" s="405"/>
      <c r="G127" s="405"/>
      <c r="H127" s="405"/>
      <c r="I127" s="405"/>
      <c r="J127" s="405"/>
      <c r="K127" s="405"/>
      <c r="L127" s="405"/>
    </row>
    <row r="128" spans="3:12">
      <c r="C128" s="405"/>
      <c r="D128" s="405"/>
      <c r="E128" s="405"/>
      <c r="F128" s="405"/>
      <c r="G128" s="405"/>
      <c r="H128" s="405"/>
      <c r="I128" s="405"/>
      <c r="J128" s="405"/>
      <c r="K128" s="405"/>
      <c r="L128" s="405"/>
    </row>
    <row r="129" spans="3:12">
      <c r="C129" s="405"/>
      <c r="D129" s="405"/>
      <c r="E129" s="405"/>
      <c r="F129" s="405"/>
      <c r="G129" s="405"/>
      <c r="H129" s="405"/>
      <c r="I129" s="405"/>
      <c r="J129" s="405"/>
      <c r="K129" s="405"/>
      <c r="L129" s="405"/>
    </row>
    <row r="130" spans="3:12">
      <c r="C130" s="405"/>
      <c r="D130" s="405"/>
      <c r="E130" s="405"/>
      <c r="F130" s="405"/>
      <c r="G130" s="405"/>
      <c r="H130" s="405"/>
      <c r="I130" s="405"/>
      <c r="J130" s="405"/>
      <c r="K130" s="405"/>
      <c r="L130" s="405"/>
    </row>
    <row r="131" spans="3:12">
      <c r="C131" s="405"/>
      <c r="D131" s="405"/>
      <c r="E131" s="405"/>
      <c r="F131" s="405"/>
      <c r="G131" s="405"/>
      <c r="H131" s="405"/>
      <c r="I131" s="405"/>
      <c r="J131" s="405"/>
      <c r="K131" s="405"/>
      <c r="L131" s="405"/>
    </row>
    <row r="132" spans="3:12">
      <c r="C132" s="405"/>
      <c r="D132" s="405"/>
      <c r="E132" s="405"/>
      <c r="F132" s="405"/>
      <c r="G132" s="405"/>
      <c r="H132" s="405"/>
      <c r="I132" s="405"/>
      <c r="J132" s="405"/>
      <c r="K132" s="405"/>
      <c r="L132" s="405"/>
    </row>
    <row r="133" spans="3:12">
      <c r="C133" s="405"/>
      <c r="D133" s="405"/>
      <c r="E133" s="405"/>
      <c r="F133" s="405"/>
      <c r="G133" s="405"/>
      <c r="H133" s="405"/>
      <c r="I133" s="405"/>
      <c r="J133" s="405"/>
      <c r="K133" s="405"/>
      <c r="L133" s="405"/>
    </row>
    <row r="134" spans="3:12">
      <c r="C134" s="405"/>
      <c r="D134" s="405"/>
      <c r="E134" s="405"/>
      <c r="F134" s="405"/>
      <c r="G134" s="405"/>
      <c r="H134" s="405"/>
      <c r="I134" s="405"/>
      <c r="J134" s="405"/>
      <c r="K134" s="405"/>
      <c r="L134" s="405"/>
    </row>
    <row r="135" spans="3:12">
      <c r="C135" s="405"/>
      <c r="D135" s="405"/>
      <c r="E135" s="405"/>
      <c r="F135" s="405"/>
      <c r="G135" s="405"/>
      <c r="H135" s="405"/>
      <c r="I135" s="405"/>
      <c r="J135" s="405"/>
      <c r="K135" s="405"/>
      <c r="L135" s="405"/>
    </row>
    <row r="136" spans="3:12">
      <c r="C136" s="405"/>
      <c r="D136" s="405"/>
      <c r="E136" s="405"/>
      <c r="F136" s="405"/>
      <c r="G136" s="405"/>
      <c r="H136" s="405"/>
      <c r="I136" s="405"/>
      <c r="J136" s="405"/>
      <c r="K136" s="405"/>
      <c r="L136" s="405"/>
    </row>
    <row r="137" spans="3:12">
      <c r="C137" s="405"/>
      <c r="D137" s="405"/>
      <c r="E137" s="405"/>
      <c r="F137" s="405"/>
      <c r="G137" s="405"/>
      <c r="H137" s="405"/>
      <c r="I137" s="405"/>
      <c r="J137" s="405"/>
      <c r="K137" s="405"/>
      <c r="L137" s="405"/>
    </row>
    <row r="138" spans="3:12">
      <c r="C138" s="405"/>
      <c r="D138" s="405"/>
      <c r="E138" s="405"/>
      <c r="F138" s="405"/>
      <c r="G138" s="405"/>
      <c r="H138" s="405"/>
      <c r="I138" s="405"/>
      <c r="J138" s="405"/>
      <c r="K138" s="405"/>
      <c r="L138" s="405"/>
    </row>
    <row r="139" spans="3:12">
      <c r="C139" s="405"/>
      <c r="D139" s="405"/>
      <c r="E139" s="405"/>
      <c r="F139" s="405"/>
      <c r="G139" s="405"/>
      <c r="H139" s="405"/>
      <c r="I139" s="405"/>
      <c r="J139" s="405"/>
      <c r="K139" s="405"/>
      <c r="L139" s="405"/>
    </row>
    <row r="140" spans="3:12">
      <c r="C140" s="405"/>
      <c r="D140" s="405"/>
      <c r="E140" s="405"/>
      <c r="F140" s="405"/>
      <c r="G140" s="405"/>
      <c r="H140" s="405"/>
      <c r="I140" s="405"/>
      <c r="J140" s="405"/>
      <c r="K140" s="405"/>
      <c r="L140" s="405"/>
    </row>
    <row r="141" spans="3:12">
      <c r="C141" s="405"/>
      <c r="D141" s="405"/>
      <c r="E141" s="405"/>
      <c r="F141" s="405"/>
      <c r="G141" s="405"/>
      <c r="H141" s="405"/>
      <c r="I141" s="405"/>
      <c r="J141" s="405"/>
      <c r="K141" s="405"/>
      <c r="L141" s="405"/>
    </row>
    <row r="142" spans="3:12">
      <c r="C142" s="405"/>
      <c r="D142" s="405"/>
      <c r="E142" s="405"/>
      <c r="F142" s="405"/>
      <c r="G142" s="405"/>
      <c r="H142" s="405"/>
      <c r="I142" s="405"/>
      <c r="J142" s="405"/>
      <c r="K142" s="405"/>
      <c r="L142" s="405"/>
    </row>
    <row r="143" spans="3:12">
      <c r="C143" s="405"/>
      <c r="D143" s="405"/>
      <c r="E143" s="405"/>
      <c r="F143" s="405"/>
      <c r="G143" s="405"/>
      <c r="H143" s="405"/>
      <c r="I143" s="405"/>
      <c r="J143" s="405"/>
      <c r="K143" s="405"/>
      <c r="L143" s="405"/>
    </row>
    <row r="144" spans="3:12">
      <c r="C144" s="405"/>
      <c r="D144" s="405"/>
      <c r="E144" s="405"/>
      <c r="F144" s="405"/>
      <c r="G144" s="405"/>
      <c r="H144" s="405"/>
      <c r="I144" s="405"/>
      <c r="J144" s="405"/>
      <c r="K144" s="405"/>
      <c r="L144" s="405"/>
    </row>
    <row r="145" spans="3:12">
      <c r="C145" s="405"/>
      <c r="D145" s="405"/>
      <c r="E145" s="405"/>
      <c r="F145" s="405"/>
      <c r="G145" s="405"/>
      <c r="H145" s="405"/>
      <c r="I145" s="405"/>
      <c r="J145" s="405"/>
      <c r="K145" s="405"/>
      <c r="L145" s="405"/>
    </row>
    <row r="146" spans="3:12">
      <c r="C146" s="405"/>
      <c r="D146" s="405"/>
      <c r="E146" s="405"/>
      <c r="F146" s="405"/>
      <c r="G146" s="405"/>
      <c r="H146" s="405"/>
      <c r="I146" s="405"/>
      <c r="J146" s="405"/>
      <c r="K146" s="405"/>
      <c r="L146" s="405"/>
    </row>
    <row r="147" spans="3:12">
      <c r="C147" s="405"/>
      <c r="D147" s="405"/>
      <c r="E147" s="405"/>
      <c r="F147" s="405"/>
      <c r="G147" s="405"/>
      <c r="H147" s="405"/>
      <c r="I147" s="405"/>
      <c r="J147" s="405"/>
      <c r="K147" s="405"/>
      <c r="L147" s="405"/>
    </row>
    <row r="148" spans="3:12">
      <c r="C148" s="405"/>
      <c r="D148" s="405"/>
      <c r="E148" s="405"/>
      <c r="F148" s="405"/>
      <c r="G148" s="405"/>
      <c r="H148" s="405"/>
      <c r="I148" s="405"/>
      <c r="J148" s="405"/>
      <c r="K148" s="405"/>
      <c r="L148" s="405"/>
    </row>
    <row r="149" spans="3:12">
      <c r="C149" s="405"/>
      <c r="D149" s="405"/>
      <c r="E149" s="405"/>
      <c r="F149" s="405"/>
      <c r="G149" s="405"/>
      <c r="H149" s="405"/>
      <c r="I149" s="405"/>
      <c r="J149" s="405"/>
      <c r="K149" s="405"/>
      <c r="L149" s="405"/>
    </row>
    <row r="150" spans="3:12">
      <c r="C150" s="405"/>
      <c r="D150" s="405"/>
      <c r="E150" s="405"/>
      <c r="F150" s="405"/>
      <c r="G150" s="405"/>
      <c r="H150" s="405"/>
      <c r="I150" s="405"/>
      <c r="J150" s="405"/>
      <c r="K150" s="405"/>
      <c r="L150" s="405"/>
    </row>
    <row r="151" spans="3:12">
      <c r="C151" s="405"/>
      <c r="D151" s="405"/>
      <c r="E151" s="405"/>
      <c r="F151" s="405"/>
      <c r="G151" s="405"/>
      <c r="H151" s="405"/>
      <c r="I151" s="405"/>
      <c r="J151" s="405"/>
      <c r="K151" s="405"/>
      <c r="L151" s="405"/>
    </row>
    <row r="152" spans="3:12">
      <c r="C152" s="405"/>
      <c r="D152" s="405"/>
      <c r="E152" s="405"/>
      <c r="F152" s="405"/>
      <c r="G152" s="405"/>
      <c r="H152" s="405"/>
      <c r="I152" s="405"/>
      <c r="J152" s="405"/>
      <c r="K152" s="405"/>
      <c r="L152" s="405"/>
    </row>
    <row r="153" spans="3:12">
      <c r="C153" s="405"/>
      <c r="D153" s="405"/>
      <c r="E153" s="405"/>
      <c r="F153" s="405"/>
      <c r="G153" s="405"/>
      <c r="H153" s="405"/>
      <c r="I153" s="405"/>
      <c r="J153" s="405"/>
      <c r="K153" s="405"/>
      <c r="L153" s="405"/>
    </row>
    <row r="154" spans="3:12">
      <c r="C154" s="405"/>
      <c r="D154" s="405"/>
      <c r="E154" s="405"/>
      <c r="F154" s="405"/>
      <c r="G154" s="405"/>
      <c r="H154" s="405"/>
      <c r="I154" s="405"/>
      <c r="J154" s="405"/>
      <c r="K154" s="405"/>
      <c r="L154" s="405"/>
    </row>
    <row r="155" spans="3:12">
      <c r="C155" s="405"/>
      <c r="D155" s="405"/>
      <c r="E155" s="405"/>
      <c r="F155" s="405"/>
      <c r="G155" s="405"/>
      <c r="H155" s="405"/>
      <c r="I155" s="405"/>
      <c r="J155" s="405"/>
      <c r="K155" s="405"/>
      <c r="L155" s="405"/>
    </row>
    <row r="156" spans="3:12">
      <c r="C156" s="405"/>
      <c r="D156" s="405"/>
      <c r="E156" s="405"/>
      <c r="F156" s="405"/>
      <c r="G156" s="405"/>
      <c r="H156" s="405"/>
      <c r="I156" s="405"/>
      <c r="J156" s="405"/>
      <c r="K156" s="405"/>
      <c r="L156" s="405"/>
    </row>
    <row r="157" spans="3:12">
      <c r="C157" s="405"/>
      <c r="D157" s="405"/>
      <c r="E157" s="405"/>
      <c r="F157" s="405"/>
      <c r="G157" s="405"/>
      <c r="H157" s="405"/>
      <c r="I157" s="405"/>
      <c r="J157" s="405"/>
      <c r="K157" s="405"/>
      <c r="L157" s="405"/>
    </row>
    <row r="158" spans="3:12">
      <c r="C158" s="405"/>
      <c r="D158" s="405"/>
      <c r="E158" s="405"/>
      <c r="F158" s="405"/>
      <c r="G158" s="405"/>
      <c r="H158" s="405"/>
      <c r="I158" s="405"/>
      <c r="J158" s="405"/>
      <c r="K158" s="405"/>
      <c r="L158" s="405"/>
    </row>
    <row r="159" spans="3:12">
      <c r="C159" s="405"/>
      <c r="D159" s="405"/>
      <c r="E159" s="405"/>
      <c r="F159" s="405"/>
      <c r="G159" s="405"/>
      <c r="H159" s="405"/>
      <c r="I159" s="405"/>
      <c r="J159" s="405"/>
      <c r="K159" s="405"/>
      <c r="L159" s="405"/>
    </row>
    <row r="160" spans="3:12">
      <c r="C160" s="405"/>
      <c r="D160" s="405"/>
      <c r="E160" s="405"/>
      <c r="F160" s="405"/>
      <c r="G160" s="405"/>
      <c r="H160" s="405"/>
      <c r="I160" s="405"/>
      <c r="J160" s="405"/>
      <c r="K160" s="405"/>
      <c r="L160" s="405"/>
    </row>
    <row r="161" spans="3:12">
      <c r="C161" s="405"/>
      <c r="D161" s="405"/>
      <c r="E161" s="405"/>
      <c r="F161" s="405"/>
      <c r="G161" s="405"/>
      <c r="H161" s="405"/>
      <c r="I161" s="405"/>
      <c r="J161" s="405"/>
      <c r="K161" s="405"/>
      <c r="L161" s="405"/>
    </row>
    <row r="162" spans="3:12">
      <c r="C162" s="405"/>
      <c r="D162" s="405"/>
      <c r="E162" s="405"/>
      <c r="F162" s="405"/>
      <c r="G162" s="405"/>
      <c r="H162" s="405"/>
      <c r="I162" s="405"/>
      <c r="J162" s="405"/>
      <c r="K162" s="405"/>
      <c r="L162" s="405"/>
    </row>
    <row r="163" spans="3:12">
      <c r="C163" s="405"/>
      <c r="D163" s="405"/>
      <c r="E163" s="405"/>
      <c r="F163" s="405"/>
      <c r="G163" s="405"/>
      <c r="H163" s="405"/>
      <c r="I163" s="405"/>
      <c r="J163" s="405"/>
      <c r="K163" s="405"/>
      <c r="L163" s="405"/>
    </row>
    <row r="164" spans="3:12">
      <c r="C164" s="405"/>
      <c r="D164" s="405"/>
      <c r="E164" s="405"/>
      <c r="F164" s="405"/>
      <c r="G164" s="405"/>
      <c r="H164" s="405"/>
      <c r="I164" s="405"/>
      <c r="J164" s="405"/>
      <c r="K164" s="405"/>
      <c r="L164" s="405"/>
    </row>
    <row r="165" spans="3:12">
      <c r="C165" s="405"/>
      <c r="D165" s="405"/>
      <c r="E165" s="405"/>
      <c r="F165" s="405"/>
      <c r="G165" s="405"/>
      <c r="H165" s="405"/>
      <c r="I165" s="405"/>
      <c r="J165" s="405"/>
      <c r="K165" s="405"/>
      <c r="L165" s="405"/>
    </row>
    <row r="166" spans="3:12">
      <c r="C166" s="405"/>
      <c r="D166" s="405"/>
      <c r="E166" s="405"/>
      <c r="F166" s="405"/>
      <c r="G166" s="405"/>
      <c r="H166" s="405"/>
      <c r="I166" s="405"/>
      <c r="J166" s="405"/>
      <c r="K166" s="405"/>
      <c r="L166" s="405"/>
    </row>
    <row r="167" spans="3:12">
      <c r="C167" s="405"/>
      <c r="D167" s="405"/>
      <c r="E167" s="405"/>
      <c r="F167" s="405"/>
      <c r="G167" s="405"/>
      <c r="H167" s="405"/>
      <c r="I167" s="405"/>
      <c r="J167" s="405"/>
      <c r="K167" s="405"/>
      <c r="L167" s="405"/>
    </row>
    <row r="168" spans="3:12">
      <c r="C168" s="405"/>
      <c r="D168" s="405"/>
      <c r="E168" s="405"/>
      <c r="F168" s="405"/>
      <c r="G168" s="405"/>
      <c r="H168" s="405"/>
      <c r="I168" s="405"/>
      <c r="J168" s="405"/>
      <c r="K168" s="405"/>
      <c r="L168" s="405"/>
    </row>
    <row r="169" spans="3:12">
      <c r="C169" s="405"/>
      <c r="D169" s="405"/>
      <c r="E169" s="405"/>
      <c r="F169" s="405"/>
      <c r="G169" s="405"/>
      <c r="H169" s="405"/>
      <c r="I169" s="405"/>
      <c r="J169" s="405"/>
      <c r="K169" s="405"/>
      <c r="L169" s="405"/>
    </row>
    <row r="170" spans="3:12">
      <c r="C170" s="405"/>
      <c r="D170" s="405"/>
      <c r="E170" s="405"/>
      <c r="F170" s="405"/>
      <c r="G170" s="405"/>
      <c r="H170" s="405"/>
      <c r="I170" s="405"/>
      <c r="J170" s="405"/>
      <c r="K170" s="405"/>
      <c r="L170" s="405"/>
    </row>
    <row r="171" spans="3:12">
      <c r="C171" s="405"/>
      <c r="D171" s="405"/>
      <c r="E171" s="405"/>
      <c r="F171" s="405"/>
      <c r="G171" s="405"/>
      <c r="H171" s="405"/>
      <c r="I171" s="405"/>
      <c r="J171" s="405"/>
      <c r="K171" s="405"/>
      <c r="L171" s="405"/>
    </row>
    <row r="172" spans="3:12">
      <c r="C172" s="405"/>
      <c r="D172" s="405"/>
      <c r="E172" s="405"/>
      <c r="F172" s="405"/>
      <c r="G172" s="405"/>
      <c r="H172" s="405"/>
      <c r="I172" s="405"/>
      <c r="J172" s="405"/>
      <c r="K172" s="405"/>
      <c r="L172" s="405"/>
    </row>
    <row r="173" spans="3:12">
      <c r="C173" s="405"/>
      <c r="D173" s="405"/>
      <c r="E173" s="405"/>
      <c r="F173" s="405"/>
      <c r="G173" s="405"/>
      <c r="H173" s="405"/>
      <c r="I173" s="405"/>
      <c r="J173" s="405"/>
      <c r="K173" s="405"/>
      <c r="L173" s="405"/>
    </row>
    <row r="174" spans="3:12">
      <c r="C174" s="405"/>
      <c r="D174" s="405"/>
      <c r="E174" s="405"/>
      <c r="F174" s="405"/>
      <c r="G174" s="405"/>
      <c r="H174" s="405"/>
      <c r="I174" s="405"/>
      <c r="J174" s="405"/>
      <c r="K174" s="405"/>
      <c r="L174" s="405"/>
    </row>
    <row r="175" spans="3:12">
      <c r="C175" s="405"/>
      <c r="D175" s="405"/>
      <c r="E175" s="405"/>
      <c r="F175" s="405"/>
      <c r="G175" s="405"/>
      <c r="H175" s="405"/>
      <c r="I175" s="405"/>
      <c r="J175" s="405"/>
      <c r="K175" s="405"/>
      <c r="L175" s="405"/>
    </row>
    <row r="176" spans="3:12">
      <c r="C176" s="405"/>
      <c r="D176" s="405"/>
      <c r="E176" s="405"/>
      <c r="F176" s="405"/>
      <c r="G176" s="405"/>
      <c r="H176" s="405"/>
      <c r="I176" s="405"/>
      <c r="J176" s="405"/>
      <c r="K176" s="405"/>
      <c r="L176" s="405"/>
    </row>
    <row r="177" spans="3:12">
      <c r="C177" s="405"/>
      <c r="D177" s="405"/>
      <c r="E177" s="405"/>
      <c r="F177" s="405"/>
      <c r="G177" s="405"/>
      <c r="H177" s="405"/>
      <c r="I177" s="405"/>
      <c r="J177" s="405"/>
      <c r="K177" s="405"/>
      <c r="L177" s="405"/>
    </row>
    <row r="178" spans="3:12">
      <c r="C178" s="405"/>
      <c r="D178" s="405"/>
      <c r="E178" s="405"/>
      <c r="F178" s="405"/>
      <c r="G178" s="405"/>
      <c r="H178" s="405"/>
      <c r="I178" s="405"/>
      <c r="J178" s="405"/>
      <c r="K178" s="405"/>
      <c r="L178" s="405"/>
    </row>
    <row r="179" spans="3:12">
      <c r="C179" s="405"/>
      <c r="D179" s="405"/>
      <c r="E179" s="405"/>
      <c r="F179" s="405"/>
      <c r="G179" s="405"/>
      <c r="H179" s="405"/>
      <c r="I179" s="405"/>
      <c r="J179" s="405"/>
      <c r="K179" s="405"/>
      <c r="L179" s="405"/>
    </row>
    <row r="180" spans="3:12">
      <c r="C180" s="405"/>
      <c r="D180" s="405"/>
      <c r="E180" s="405"/>
      <c r="F180" s="405"/>
      <c r="G180" s="405"/>
      <c r="H180" s="405"/>
      <c r="I180" s="405"/>
      <c r="J180" s="405"/>
      <c r="K180" s="405"/>
      <c r="L180" s="405"/>
    </row>
    <row r="181" spans="3:12">
      <c r="C181" s="405"/>
      <c r="D181" s="405"/>
      <c r="E181" s="405"/>
      <c r="F181" s="405"/>
      <c r="G181" s="405"/>
      <c r="H181" s="405"/>
      <c r="I181" s="405"/>
      <c r="J181" s="405"/>
      <c r="K181" s="405"/>
      <c r="L181" s="405"/>
    </row>
    <row r="182" spans="3:12">
      <c r="C182" s="405"/>
      <c r="D182" s="405"/>
      <c r="E182" s="405"/>
      <c r="F182" s="405"/>
      <c r="G182" s="405"/>
      <c r="H182" s="405"/>
      <c r="I182" s="405"/>
      <c r="J182" s="405"/>
      <c r="K182" s="405"/>
      <c r="L182" s="405"/>
    </row>
    <row r="183" spans="3:12">
      <c r="C183" s="405"/>
      <c r="D183" s="405"/>
      <c r="E183" s="405"/>
      <c r="F183" s="405"/>
      <c r="G183" s="405"/>
      <c r="H183" s="405"/>
      <c r="I183" s="405"/>
      <c r="J183" s="405"/>
      <c r="K183" s="405"/>
      <c r="L183" s="405"/>
    </row>
    <row r="184" spans="3:12">
      <c r="C184" s="405"/>
      <c r="D184" s="405"/>
      <c r="E184" s="405"/>
      <c r="F184" s="405"/>
      <c r="G184" s="405"/>
      <c r="H184" s="405"/>
      <c r="I184" s="405"/>
      <c r="J184" s="405"/>
      <c r="K184" s="405"/>
      <c r="L184" s="405"/>
    </row>
    <row r="185" spans="3:12">
      <c r="C185" s="405"/>
      <c r="D185" s="405"/>
      <c r="E185" s="405"/>
      <c r="F185" s="405"/>
      <c r="G185" s="405"/>
      <c r="H185" s="405"/>
      <c r="I185" s="405"/>
      <c r="J185" s="405"/>
      <c r="K185" s="405"/>
      <c r="L185" s="405"/>
    </row>
    <row r="186" spans="3:12">
      <c r="C186" s="405"/>
      <c r="D186" s="405"/>
      <c r="E186" s="405"/>
      <c r="F186" s="405"/>
      <c r="G186" s="405"/>
      <c r="H186" s="405"/>
      <c r="I186" s="405"/>
      <c r="J186" s="405"/>
      <c r="K186" s="405"/>
      <c r="L186" s="405"/>
    </row>
    <row r="187" spans="3:12">
      <c r="C187" s="405"/>
      <c r="D187" s="405"/>
      <c r="E187" s="405"/>
      <c r="F187" s="405"/>
      <c r="G187" s="405"/>
      <c r="H187" s="405"/>
      <c r="I187" s="405"/>
      <c r="J187" s="405"/>
      <c r="K187" s="405"/>
      <c r="L187" s="405"/>
    </row>
    <row r="188" spans="3:12">
      <c r="C188" s="405"/>
      <c r="D188" s="405"/>
      <c r="E188" s="405"/>
      <c r="F188" s="405"/>
      <c r="G188" s="405"/>
      <c r="H188" s="405"/>
      <c r="I188" s="405"/>
      <c r="J188" s="405"/>
      <c r="K188" s="405"/>
      <c r="L188" s="405"/>
    </row>
    <row r="189" spans="3:12">
      <c r="C189" s="405"/>
      <c r="D189" s="405"/>
      <c r="E189" s="405"/>
      <c r="F189" s="405"/>
      <c r="G189" s="405"/>
      <c r="H189" s="405"/>
      <c r="I189" s="405"/>
      <c r="J189" s="405"/>
      <c r="K189" s="405"/>
      <c r="L189" s="405"/>
    </row>
    <row r="190" spans="3:12">
      <c r="C190" s="405"/>
      <c r="D190" s="405"/>
      <c r="E190" s="405"/>
      <c r="F190" s="405"/>
      <c r="G190" s="405"/>
      <c r="H190" s="405"/>
      <c r="I190" s="405"/>
      <c r="J190" s="405"/>
      <c r="K190" s="405"/>
      <c r="L190" s="405"/>
    </row>
    <row r="191" spans="3:12">
      <c r="C191" s="405"/>
      <c r="D191" s="405"/>
      <c r="E191" s="405"/>
      <c r="F191" s="405"/>
      <c r="G191" s="405"/>
      <c r="H191" s="405"/>
      <c r="I191" s="405"/>
      <c r="J191" s="405"/>
      <c r="K191" s="405"/>
      <c r="L191" s="405"/>
    </row>
    <row r="192" spans="3:12">
      <c r="C192" s="405"/>
      <c r="D192" s="405"/>
      <c r="E192" s="405"/>
      <c r="F192" s="405"/>
      <c r="G192" s="405"/>
      <c r="H192" s="405"/>
      <c r="I192" s="405"/>
      <c r="J192" s="405"/>
      <c r="K192" s="405"/>
      <c r="L192" s="405"/>
    </row>
    <row r="193" spans="3:12">
      <c r="C193" s="405"/>
      <c r="D193" s="405"/>
      <c r="E193" s="405"/>
      <c r="F193" s="405"/>
      <c r="G193" s="405"/>
      <c r="H193" s="405"/>
      <c r="I193" s="405"/>
      <c r="J193" s="405"/>
      <c r="K193" s="405"/>
      <c r="L193" s="405"/>
    </row>
    <row r="194" spans="3:12">
      <c r="C194" s="405"/>
      <c r="D194" s="405"/>
      <c r="E194" s="405"/>
      <c r="F194" s="405"/>
      <c r="G194" s="405"/>
      <c r="H194" s="405"/>
      <c r="I194" s="405"/>
      <c r="J194" s="405"/>
      <c r="K194" s="405"/>
      <c r="L194" s="405"/>
    </row>
    <row r="195" spans="3:12">
      <c r="C195" s="405"/>
      <c r="D195" s="405"/>
      <c r="E195" s="405"/>
      <c r="F195" s="405"/>
      <c r="G195" s="405"/>
      <c r="H195" s="405"/>
      <c r="I195" s="405"/>
      <c r="J195" s="405"/>
      <c r="K195" s="405"/>
      <c r="L195" s="405"/>
    </row>
    <row r="196" spans="3:12">
      <c r="C196" s="405"/>
      <c r="D196" s="405"/>
      <c r="E196" s="405"/>
      <c r="F196" s="405"/>
      <c r="G196" s="405"/>
      <c r="H196" s="405"/>
      <c r="I196" s="405"/>
      <c r="J196" s="405"/>
      <c r="K196" s="405"/>
      <c r="L196" s="405"/>
    </row>
    <row r="197" spans="3:12">
      <c r="C197" s="405"/>
      <c r="D197" s="405"/>
      <c r="E197" s="405"/>
      <c r="F197" s="405"/>
      <c r="G197" s="405"/>
      <c r="H197" s="405"/>
      <c r="I197" s="405"/>
      <c r="J197" s="405"/>
      <c r="K197" s="405"/>
      <c r="L197" s="405"/>
    </row>
    <row r="198" spans="3:12">
      <c r="C198" s="405"/>
      <c r="D198" s="405"/>
      <c r="E198" s="405"/>
      <c r="F198" s="405"/>
      <c r="G198" s="405"/>
      <c r="H198" s="405"/>
      <c r="I198" s="405"/>
      <c r="J198" s="405"/>
      <c r="K198" s="405"/>
      <c r="L198" s="405"/>
    </row>
    <row r="199" spans="3:12">
      <c r="C199" s="405"/>
      <c r="D199" s="405"/>
      <c r="E199" s="405"/>
      <c r="F199" s="405"/>
      <c r="G199" s="405"/>
      <c r="H199" s="405"/>
      <c r="I199" s="405"/>
      <c r="J199" s="405"/>
      <c r="K199" s="405"/>
      <c r="L199" s="405"/>
    </row>
    <row r="200" spans="3:12">
      <c r="C200" s="405"/>
      <c r="D200" s="405"/>
      <c r="E200" s="405"/>
      <c r="F200" s="405"/>
      <c r="G200" s="405"/>
      <c r="H200" s="405"/>
      <c r="I200" s="405"/>
      <c r="J200" s="405"/>
      <c r="K200" s="405"/>
      <c r="L200" s="405"/>
    </row>
    <row r="201" spans="3:12">
      <c r="C201" s="405"/>
      <c r="D201" s="405"/>
      <c r="E201" s="405"/>
      <c r="F201" s="405"/>
      <c r="G201" s="405"/>
      <c r="H201" s="405"/>
      <c r="I201" s="405"/>
      <c r="J201" s="405"/>
      <c r="K201" s="405"/>
      <c r="L201" s="405"/>
    </row>
    <row r="202" spans="3:12">
      <c r="C202" s="405"/>
      <c r="D202" s="405"/>
      <c r="E202" s="405"/>
      <c r="F202" s="405"/>
      <c r="G202" s="405"/>
      <c r="H202" s="405"/>
      <c r="I202" s="405"/>
      <c r="J202" s="405"/>
      <c r="K202" s="405"/>
      <c r="L202" s="405"/>
    </row>
    <row r="203" spans="3:12">
      <c r="C203" s="405"/>
      <c r="D203" s="405"/>
      <c r="E203" s="405"/>
      <c r="F203" s="405"/>
      <c r="G203" s="405"/>
      <c r="H203" s="405"/>
      <c r="I203" s="405"/>
      <c r="J203" s="405"/>
      <c r="K203" s="405"/>
      <c r="L203" s="405"/>
    </row>
    <row r="204" spans="3:12">
      <c r="C204" s="405"/>
      <c r="D204" s="405"/>
      <c r="E204" s="405"/>
      <c r="F204" s="405"/>
      <c r="G204" s="405"/>
      <c r="H204" s="405"/>
      <c r="I204" s="405"/>
      <c r="J204" s="405"/>
      <c r="K204" s="405"/>
      <c r="L204" s="405"/>
    </row>
    <row r="205" spans="3:12">
      <c r="C205" s="405"/>
      <c r="D205" s="405"/>
      <c r="E205" s="405"/>
      <c r="F205" s="405"/>
      <c r="G205" s="405"/>
      <c r="H205" s="405"/>
      <c r="I205" s="405"/>
      <c r="J205" s="405"/>
      <c r="K205" s="405"/>
      <c r="L205" s="405"/>
    </row>
    <row r="206" spans="3:12">
      <c r="C206" s="405"/>
      <c r="D206" s="405"/>
      <c r="E206" s="405"/>
      <c r="F206" s="405"/>
      <c r="G206" s="405"/>
      <c r="H206" s="405"/>
      <c r="I206" s="405"/>
      <c r="J206" s="405"/>
      <c r="K206" s="405"/>
      <c r="L206" s="405"/>
    </row>
    <row r="207" spans="3:12">
      <c r="C207" s="405"/>
      <c r="D207" s="405"/>
      <c r="E207" s="405"/>
      <c r="F207" s="405"/>
      <c r="G207" s="405"/>
      <c r="H207" s="405"/>
      <c r="I207" s="405"/>
      <c r="J207" s="405"/>
      <c r="K207" s="405"/>
      <c r="L207" s="405"/>
    </row>
    <row r="208" spans="3:12">
      <c r="C208" s="405"/>
      <c r="D208" s="405"/>
      <c r="E208" s="405"/>
      <c r="F208" s="405"/>
      <c r="G208" s="405"/>
      <c r="H208" s="405"/>
      <c r="I208" s="405"/>
      <c r="J208" s="405"/>
      <c r="K208" s="405"/>
      <c r="L208" s="405"/>
    </row>
    <row r="209" spans="3:12">
      <c r="C209" s="405"/>
      <c r="D209" s="405"/>
      <c r="E209" s="405"/>
      <c r="F209" s="405"/>
      <c r="G209" s="405"/>
      <c r="H209" s="405"/>
      <c r="I209" s="405"/>
      <c r="J209" s="405"/>
      <c r="K209" s="405"/>
      <c r="L209" s="405"/>
    </row>
    <row r="210" spans="3:12">
      <c r="C210" s="405"/>
      <c r="D210" s="405"/>
      <c r="E210" s="405"/>
      <c r="F210" s="405"/>
      <c r="G210" s="405"/>
      <c r="H210" s="405"/>
      <c r="I210" s="405"/>
      <c r="J210" s="405"/>
      <c r="K210" s="405"/>
      <c r="L210" s="405"/>
    </row>
    <row r="211" spans="3:12">
      <c r="C211" s="405"/>
      <c r="D211" s="405"/>
      <c r="E211" s="405"/>
      <c r="F211" s="405"/>
      <c r="G211" s="405"/>
      <c r="H211" s="405"/>
      <c r="I211" s="405"/>
      <c r="J211" s="405"/>
      <c r="K211" s="405"/>
      <c r="L211" s="405"/>
    </row>
    <row r="212" spans="3:12">
      <c r="C212" s="405"/>
      <c r="D212" s="405"/>
      <c r="E212" s="405"/>
      <c r="F212" s="405"/>
      <c r="G212" s="405"/>
      <c r="H212" s="405"/>
      <c r="I212" s="405"/>
      <c r="J212" s="405"/>
      <c r="K212" s="405"/>
      <c r="L212" s="405"/>
    </row>
    <row r="213" spans="3:12">
      <c r="C213" s="405"/>
      <c r="D213" s="405"/>
      <c r="E213" s="405"/>
      <c r="F213" s="405"/>
      <c r="G213" s="405"/>
      <c r="H213" s="405"/>
      <c r="I213" s="405"/>
      <c r="J213" s="405"/>
      <c r="K213" s="405"/>
      <c r="L213" s="405"/>
    </row>
    <row r="214" spans="3:12">
      <c r="C214" s="405"/>
      <c r="D214" s="405"/>
      <c r="E214" s="405"/>
      <c r="F214" s="405"/>
      <c r="G214" s="405"/>
      <c r="H214" s="405"/>
      <c r="I214" s="405"/>
      <c r="J214" s="405"/>
      <c r="K214" s="405"/>
      <c r="L214" s="405"/>
    </row>
    <row r="215" spans="3:12">
      <c r="C215" s="405"/>
      <c r="D215" s="405"/>
      <c r="E215" s="405"/>
      <c r="F215" s="405"/>
      <c r="G215" s="405"/>
      <c r="H215" s="405"/>
      <c r="I215" s="405"/>
      <c r="J215" s="405"/>
      <c r="K215" s="405"/>
      <c r="L215" s="405"/>
    </row>
    <row r="216" spans="3:12">
      <c r="C216" s="405"/>
      <c r="D216" s="405"/>
      <c r="E216" s="405"/>
      <c r="F216" s="405"/>
      <c r="G216" s="405"/>
      <c r="H216" s="405"/>
      <c r="I216" s="405"/>
      <c r="J216" s="405"/>
      <c r="K216" s="405"/>
      <c r="L216" s="405"/>
    </row>
    <row r="217" spans="3:12">
      <c r="C217" s="405"/>
      <c r="D217" s="405"/>
      <c r="E217" s="405"/>
      <c r="F217" s="405"/>
      <c r="G217" s="405"/>
      <c r="H217" s="405"/>
      <c r="I217" s="405"/>
      <c r="J217" s="405"/>
      <c r="K217" s="405"/>
      <c r="L217" s="405"/>
    </row>
    <row r="218" spans="3:12">
      <c r="C218" s="405"/>
      <c r="D218" s="405"/>
      <c r="E218" s="405"/>
      <c r="F218" s="405"/>
      <c r="G218" s="405"/>
      <c r="H218" s="405"/>
      <c r="I218" s="405"/>
      <c r="J218" s="405"/>
      <c r="K218" s="405"/>
      <c r="L218" s="405"/>
    </row>
    <row r="219" spans="3:12">
      <c r="C219" s="405"/>
      <c r="D219" s="405"/>
      <c r="E219" s="405"/>
      <c r="F219" s="405"/>
      <c r="G219" s="405"/>
      <c r="H219" s="405"/>
      <c r="I219" s="405"/>
      <c r="J219" s="405"/>
      <c r="K219" s="405"/>
      <c r="L219" s="405"/>
    </row>
    <row r="220" spans="3:12">
      <c r="C220" s="405"/>
      <c r="D220" s="405"/>
      <c r="E220" s="405"/>
      <c r="F220" s="405"/>
      <c r="G220" s="405"/>
      <c r="H220" s="405"/>
      <c r="I220" s="405"/>
      <c r="J220" s="405"/>
      <c r="K220" s="405"/>
      <c r="L220" s="405"/>
    </row>
    <row r="221" spans="3:12">
      <c r="C221" s="405"/>
      <c r="D221" s="405"/>
      <c r="E221" s="405"/>
      <c r="F221" s="405"/>
      <c r="G221" s="405"/>
      <c r="H221" s="405"/>
      <c r="I221" s="405"/>
      <c r="J221" s="405"/>
      <c r="K221" s="405"/>
      <c r="L221" s="405"/>
    </row>
    <row r="222" spans="3:12">
      <c r="C222" s="405"/>
      <c r="D222" s="405"/>
      <c r="E222" s="405"/>
      <c r="F222" s="405"/>
      <c r="G222" s="405"/>
      <c r="H222" s="405"/>
      <c r="I222" s="405"/>
      <c r="J222" s="405"/>
      <c r="K222" s="405"/>
      <c r="L222" s="405"/>
    </row>
    <row r="223" spans="3:12">
      <c r="C223" s="405"/>
      <c r="D223" s="405"/>
      <c r="E223" s="405"/>
      <c r="F223" s="405"/>
      <c r="G223" s="405"/>
      <c r="H223" s="405"/>
      <c r="I223" s="405"/>
      <c r="J223" s="405"/>
      <c r="K223" s="405"/>
      <c r="L223" s="405"/>
    </row>
    <row r="224" spans="3:12">
      <c r="C224" s="405"/>
      <c r="D224" s="405"/>
      <c r="E224" s="405"/>
      <c r="F224" s="405"/>
      <c r="G224" s="405"/>
      <c r="H224" s="405"/>
      <c r="I224" s="405"/>
      <c r="J224" s="405"/>
      <c r="K224" s="405"/>
      <c r="L224" s="405"/>
    </row>
    <row r="225" spans="3:12">
      <c r="C225" s="405"/>
      <c r="D225" s="405"/>
      <c r="E225" s="405"/>
      <c r="F225" s="405"/>
      <c r="G225" s="405"/>
      <c r="H225" s="405"/>
      <c r="I225" s="405"/>
      <c r="J225" s="405"/>
      <c r="K225" s="405"/>
      <c r="L225" s="405"/>
    </row>
    <row r="226" spans="3:12">
      <c r="C226" s="405"/>
      <c r="D226" s="405"/>
      <c r="E226" s="405"/>
      <c r="F226" s="405"/>
      <c r="G226" s="405"/>
      <c r="H226" s="405"/>
      <c r="I226" s="405"/>
      <c r="J226" s="405"/>
      <c r="K226" s="405"/>
      <c r="L226" s="405"/>
    </row>
    <row r="227" spans="3:12">
      <c r="C227" s="405"/>
      <c r="D227" s="405"/>
      <c r="E227" s="405"/>
      <c r="F227" s="405"/>
      <c r="G227" s="405"/>
      <c r="H227" s="405"/>
      <c r="I227" s="405"/>
      <c r="J227" s="405"/>
      <c r="K227" s="405"/>
      <c r="L227" s="405"/>
    </row>
    <row r="228" spans="3:12">
      <c r="C228" s="405"/>
      <c r="D228" s="405"/>
      <c r="E228" s="405"/>
      <c r="F228" s="405"/>
      <c r="G228" s="405"/>
      <c r="H228" s="405"/>
      <c r="I228" s="405"/>
      <c r="J228" s="405"/>
      <c r="K228" s="405"/>
      <c r="L228" s="405"/>
    </row>
    <row r="229" spans="3:12">
      <c r="C229" s="405"/>
      <c r="D229" s="405"/>
      <c r="E229" s="405"/>
      <c r="F229" s="405"/>
      <c r="G229" s="405"/>
      <c r="H229" s="405"/>
      <c r="I229" s="405"/>
      <c r="J229" s="405"/>
      <c r="K229" s="405"/>
      <c r="L229" s="405"/>
    </row>
    <row r="230" spans="3:12">
      <c r="C230" s="405"/>
      <c r="D230" s="405"/>
      <c r="E230" s="405"/>
      <c r="F230" s="405"/>
      <c r="G230" s="405"/>
      <c r="H230" s="405"/>
      <c r="I230" s="405"/>
      <c r="J230" s="405"/>
      <c r="K230" s="405"/>
      <c r="L230" s="405"/>
    </row>
    <row r="231" spans="3:12">
      <c r="C231" s="405"/>
      <c r="D231" s="405"/>
      <c r="E231" s="405"/>
      <c r="F231" s="405"/>
      <c r="G231" s="405"/>
      <c r="H231" s="405"/>
      <c r="I231" s="405"/>
      <c r="J231" s="405"/>
      <c r="K231" s="405"/>
      <c r="L231" s="405"/>
    </row>
    <row r="232" spans="3:12">
      <c r="C232" s="405"/>
      <c r="D232" s="405"/>
      <c r="E232" s="405"/>
      <c r="F232" s="405"/>
      <c r="G232" s="405"/>
      <c r="H232" s="405"/>
      <c r="I232" s="405"/>
      <c r="J232" s="405"/>
      <c r="K232" s="405"/>
      <c r="L232" s="405"/>
    </row>
    <row r="233" spans="3:12">
      <c r="C233" s="405"/>
      <c r="D233" s="405"/>
      <c r="E233" s="405"/>
      <c r="F233" s="405"/>
      <c r="G233" s="405"/>
      <c r="H233" s="405"/>
      <c r="I233" s="405"/>
      <c r="J233" s="405"/>
      <c r="K233" s="405"/>
      <c r="L233" s="405"/>
    </row>
    <row r="234" spans="3:12">
      <c r="C234" s="405"/>
      <c r="D234" s="405"/>
      <c r="E234" s="405"/>
      <c r="F234" s="405"/>
      <c r="G234" s="405"/>
      <c r="H234" s="405"/>
      <c r="I234" s="405"/>
      <c r="J234" s="405"/>
      <c r="K234" s="405"/>
      <c r="L234" s="405"/>
    </row>
    <row r="235" spans="3:12">
      <c r="C235" s="405"/>
      <c r="D235" s="405"/>
      <c r="E235" s="405"/>
      <c r="F235" s="405"/>
      <c r="G235" s="405"/>
      <c r="H235" s="405"/>
      <c r="I235" s="405"/>
      <c r="J235" s="405"/>
      <c r="K235" s="405"/>
      <c r="L235" s="405"/>
    </row>
    <row r="236" spans="3:12">
      <c r="C236" s="405"/>
      <c r="D236" s="405"/>
      <c r="E236" s="405"/>
      <c r="F236" s="405"/>
      <c r="G236" s="405"/>
      <c r="H236" s="405"/>
      <c r="I236" s="405"/>
      <c r="J236" s="405"/>
      <c r="K236" s="405"/>
      <c r="L236" s="405"/>
    </row>
    <row r="237" spans="3:12">
      <c r="C237" s="405"/>
      <c r="D237" s="405"/>
      <c r="E237" s="405"/>
      <c r="F237" s="405"/>
      <c r="G237" s="405"/>
      <c r="H237" s="405"/>
      <c r="I237" s="405"/>
      <c r="J237" s="405"/>
      <c r="K237" s="405"/>
      <c r="L237" s="405"/>
    </row>
    <row r="238" spans="3:12">
      <c r="C238" s="405"/>
      <c r="D238" s="405"/>
      <c r="E238" s="405"/>
      <c r="F238" s="405"/>
      <c r="G238" s="405"/>
      <c r="H238" s="405"/>
      <c r="I238" s="405"/>
      <c r="J238" s="405"/>
      <c r="K238" s="405"/>
      <c r="L238" s="405"/>
    </row>
    <row r="239" spans="3:12">
      <c r="C239" s="405"/>
      <c r="D239" s="405"/>
      <c r="E239" s="405"/>
      <c r="F239" s="405"/>
      <c r="G239" s="405"/>
      <c r="H239" s="405"/>
      <c r="I239" s="405"/>
      <c r="J239" s="405"/>
      <c r="K239" s="405"/>
      <c r="L239" s="405"/>
    </row>
    <row r="240" spans="3:12">
      <c r="C240" s="405"/>
      <c r="D240" s="405"/>
      <c r="E240" s="405"/>
      <c r="F240" s="405"/>
      <c r="G240" s="405"/>
      <c r="H240" s="405"/>
      <c r="I240" s="405"/>
      <c r="J240" s="405"/>
      <c r="K240" s="405"/>
      <c r="L240" s="405"/>
    </row>
    <row r="241" spans="3:12">
      <c r="C241" s="405"/>
      <c r="D241" s="405"/>
      <c r="E241" s="405"/>
      <c r="F241" s="405"/>
      <c r="G241" s="405"/>
      <c r="H241" s="405"/>
      <c r="I241" s="405"/>
      <c r="J241" s="405"/>
      <c r="K241" s="405"/>
      <c r="L241" s="405"/>
    </row>
    <row r="242" spans="3:12">
      <c r="C242" s="405"/>
      <c r="D242" s="405"/>
      <c r="E242" s="405"/>
      <c r="F242" s="405"/>
      <c r="G242" s="405"/>
      <c r="H242" s="405"/>
      <c r="I242" s="405"/>
      <c r="J242" s="405"/>
      <c r="K242" s="405"/>
      <c r="L242" s="405"/>
    </row>
    <row r="243" spans="3:12">
      <c r="C243" s="405"/>
      <c r="D243" s="405"/>
      <c r="E243" s="405"/>
      <c r="F243" s="405"/>
      <c r="G243" s="405"/>
      <c r="H243" s="405"/>
      <c r="I243" s="405"/>
      <c r="J243" s="405"/>
      <c r="K243" s="405"/>
      <c r="L243" s="405"/>
    </row>
    <row r="244" spans="3:12">
      <c r="C244" s="405"/>
      <c r="D244" s="405"/>
      <c r="E244" s="405"/>
      <c r="F244" s="405"/>
      <c r="G244" s="405"/>
      <c r="H244" s="405"/>
      <c r="I244" s="405"/>
      <c r="J244" s="405"/>
      <c r="K244" s="405"/>
      <c r="L244" s="405"/>
    </row>
    <row r="245" spans="3:12">
      <c r="C245" s="405"/>
      <c r="D245" s="405"/>
      <c r="E245" s="405"/>
      <c r="F245" s="405"/>
      <c r="G245" s="405"/>
      <c r="H245" s="405"/>
      <c r="I245" s="405"/>
      <c r="J245" s="405"/>
      <c r="K245" s="405"/>
      <c r="L245" s="405"/>
    </row>
    <row r="246" spans="3:12">
      <c r="C246" s="405"/>
      <c r="D246" s="405"/>
      <c r="E246" s="405"/>
      <c r="F246" s="405"/>
      <c r="G246" s="405"/>
      <c r="H246" s="405"/>
      <c r="I246" s="405"/>
      <c r="J246" s="405"/>
      <c r="K246" s="405"/>
      <c r="L246" s="405"/>
    </row>
    <row r="247" spans="3:12">
      <c r="C247" s="405"/>
      <c r="D247" s="405"/>
      <c r="E247" s="405"/>
      <c r="F247" s="405"/>
      <c r="G247" s="405"/>
      <c r="H247" s="405"/>
      <c r="I247" s="405"/>
      <c r="J247" s="405"/>
      <c r="K247" s="405"/>
      <c r="L247" s="405"/>
    </row>
    <row r="248" spans="3:12">
      <c r="C248" s="405"/>
      <c r="D248" s="405"/>
      <c r="E248" s="405"/>
      <c r="F248" s="405"/>
      <c r="G248" s="405"/>
      <c r="H248" s="405"/>
      <c r="I248" s="405"/>
      <c r="J248" s="405"/>
      <c r="K248" s="405"/>
      <c r="L248" s="405"/>
    </row>
    <row r="249" spans="3:12">
      <c r="C249" s="405"/>
      <c r="D249" s="405"/>
      <c r="E249" s="405"/>
      <c r="F249" s="405"/>
      <c r="G249" s="405"/>
      <c r="H249" s="405"/>
      <c r="I249" s="405"/>
      <c r="J249" s="405"/>
      <c r="K249" s="405"/>
      <c r="L249" s="405"/>
    </row>
    <row r="250" spans="3:12">
      <c r="C250" s="405"/>
      <c r="D250" s="405"/>
      <c r="E250" s="405"/>
      <c r="F250" s="405"/>
      <c r="G250" s="405"/>
      <c r="H250" s="405"/>
      <c r="I250" s="405"/>
      <c r="J250" s="405"/>
      <c r="K250" s="405"/>
      <c r="L250" s="405"/>
    </row>
    <row r="251" spans="3:12">
      <c r="C251" s="405"/>
      <c r="D251" s="405"/>
      <c r="E251" s="405"/>
      <c r="F251" s="405"/>
      <c r="G251" s="405"/>
      <c r="H251" s="405"/>
      <c r="I251" s="405"/>
      <c r="J251" s="405"/>
      <c r="K251" s="405"/>
      <c r="L251" s="405"/>
    </row>
    <row r="252" spans="3:12">
      <c r="C252" s="405"/>
      <c r="D252" s="405"/>
      <c r="E252" s="405"/>
      <c r="F252" s="405"/>
      <c r="G252" s="405"/>
      <c r="H252" s="405"/>
      <c r="I252" s="405"/>
      <c r="J252" s="405"/>
      <c r="K252" s="405"/>
      <c r="L252" s="405"/>
    </row>
    <row r="253" spans="3:12">
      <c r="C253" s="405"/>
      <c r="D253" s="405"/>
      <c r="E253" s="405"/>
      <c r="F253" s="405"/>
      <c r="G253" s="405"/>
      <c r="H253" s="405"/>
      <c r="I253" s="405"/>
      <c r="J253" s="405"/>
      <c r="K253" s="405"/>
      <c r="L253" s="405"/>
    </row>
    <row r="254" spans="3:12">
      <c r="C254" s="405"/>
      <c r="D254" s="405"/>
      <c r="E254" s="405"/>
      <c r="F254" s="405"/>
      <c r="G254" s="405"/>
      <c r="H254" s="405"/>
      <c r="I254" s="405"/>
      <c r="J254" s="405"/>
      <c r="K254" s="405"/>
      <c r="L254" s="405"/>
    </row>
    <row r="255" spans="3:12">
      <c r="C255" s="405"/>
      <c r="D255" s="405"/>
      <c r="E255" s="405"/>
      <c r="F255" s="405"/>
      <c r="G255" s="405"/>
      <c r="H255" s="405"/>
      <c r="I255" s="405"/>
      <c r="J255" s="405"/>
      <c r="K255" s="405"/>
      <c r="L255" s="405"/>
    </row>
    <row r="256" spans="3:12">
      <c r="C256" s="405"/>
      <c r="D256" s="405"/>
      <c r="E256" s="405"/>
      <c r="F256" s="405"/>
      <c r="G256" s="405"/>
      <c r="H256" s="405"/>
      <c r="I256" s="405"/>
      <c r="J256" s="405"/>
      <c r="K256" s="405"/>
      <c r="L256" s="405"/>
    </row>
    <row r="257" spans="3:12">
      <c r="C257" s="405"/>
      <c r="D257" s="405"/>
      <c r="E257" s="405"/>
      <c r="F257" s="405"/>
      <c r="G257" s="405"/>
      <c r="H257" s="405"/>
      <c r="I257" s="405"/>
      <c r="J257" s="405"/>
      <c r="K257" s="405"/>
      <c r="L257" s="405"/>
    </row>
    <row r="258" spans="3:12">
      <c r="C258" s="405"/>
      <c r="D258" s="405"/>
      <c r="E258" s="405"/>
      <c r="F258" s="405"/>
      <c r="G258" s="405"/>
      <c r="H258" s="405"/>
      <c r="I258" s="405"/>
      <c r="J258" s="405"/>
      <c r="K258" s="405"/>
      <c r="L258" s="405"/>
    </row>
    <row r="259" spans="3:12">
      <c r="C259" s="405"/>
      <c r="D259" s="405"/>
      <c r="E259" s="405"/>
      <c r="F259" s="405"/>
      <c r="G259" s="405"/>
      <c r="H259" s="405"/>
      <c r="I259" s="405"/>
      <c r="J259" s="405"/>
      <c r="K259" s="405"/>
      <c r="L259" s="405"/>
    </row>
    <row r="260" spans="3:12">
      <c r="C260" s="405"/>
      <c r="D260" s="405"/>
      <c r="E260" s="405"/>
      <c r="F260" s="405"/>
      <c r="G260" s="405"/>
      <c r="H260" s="405"/>
      <c r="I260" s="405"/>
      <c r="J260" s="405"/>
      <c r="K260" s="405"/>
      <c r="L260" s="405"/>
    </row>
    <row r="261" spans="3:12">
      <c r="C261" s="405"/>
      <c r="D261" s="405"/>
      <c r="E261" s="405"/>
      <c r="F261" s="405"/>
      <c r="G261" s="405"/>
      <c r="H261" s="405"/>
      <c r="I261" s="405"/>
      <c r="J261" s="405"/>
      <c r="K261" s="405"/>
      <c r="L261" s="405"/>
    </row>
    <row r="262" spans="3:12">
      <c r="C262" s="405"/>
      <c r="D262" s="405"/>
      <c r="E262" s="405"/>
      <c r="F262" s="405"/>
      <c r="G262" s="405"/>
      <c r="H262" s="405"/>
      <c r="I262" s="405"/>
      <c r="J262" s="405"/>
      <c r="K262" s="405"/>
      <c r="L262" s="405"/>
    </row>
    <row r="263" spans="3:12">
      <c r="C263" s="405"/>
      <c r="D263" s="405"/>
      <c r="E263" s="405"/>
      <c r="F263" s="405"/>
      <c r="G263" s="405"/>
      <c r="H263" s="405"/>
      <c r="I263" s="405"/>
      <c r="J263" s="405"/>
      <c r="K263" s="405"/>
      <c r="L263" s="405"/>
    </row>
    <row r="264" spans="3:12">
      <c r="C264" s="405"/>
      <c r="D264" s="405"/>
      <c r="E264" s="405"/>
      <c r="F264" s="405"/>
      <c r="G264" s="405"/>
      <c r="H264" s="405"/>
      <c r="I264" s="405"/>
      <c r="J264" s="405"/>
      <c r="K264" s="405"/>
      <c r="L264" s="405"/>
    </row>
    <row r="265" spans="3:12">
      <c r="C265" s="405"/>
      <c r="D265" s="405"/>
      <c r="E265" s="405"/>
      <c r="F265" s="405"/>
      <c r="G265" s="405"/>
      <c r="H265" s="405"/>
      <c r="I265" s="405"/>
      <c r="J265" s="405"/>
      <c r="K265" s="405"/>
      <c r="L265" s="405"/>
    </row>
    <row r="266" spans="3:12">
      <c r="C266" s="405"/>
      <c r="D266" s="405"/>
      <c r="E266" s="405"/>
      <c r="F266" s="405"/>
      <c r="G266" s="405"/>
      <c r="H266" s="405"/>
      <c r="I266" s="405"/>
      <c r="J266" s="405"/>
      <c r="K266" s="405"/>
      <c r="L266" s="405"/>
    </row>
    <row r="267" spans="3:12">
      <c r="C267" s="405"/>
      <c r="D267" s="405"/>
      <c r="E267" s="405"/>
      <c r="F267" s="405"/>
      <c r="G267" s="405"/>
      <c r="H267" s="405"/>
      <c r="I267" s="405"/>
      <c r="J267" s="405"/>
      <c r="K267" s="405"/>
      <c r="L267" s="405"/>
    </row>
    <row r="268" spans="3:12">
      <c r="C268" s="405"/>
      <c r="D268" s="405"/>
      <c r="E268" s="405"/>
      <c r="F268" s="405"/>
      <c r="G268" s="405"/>
      <c r="H268" s="405"/>
      <c r="I268" s="405"/>
      <c r="J268" s="405"/>
      <c r="K268" s="405"/>
      <c r="L268" s="405"/>
    </row>
    <row r="269" spans="3:12">
      <c r="C269" s="405"/>
      <c r="D269" s="405"/>
      <c r="E269" s="405"/>
      <c r="F269" s="405"/>
      <c r="G269" s="405"/>
      <c r="H269" s="405"/>
      <c r="I269" s="405"/>
      <c r="J269" s="405"/>
      <c r="K269" s="405"/>
      <c r="L269" s="405"/>
    </row>
    <row r="270" spans="3:12">
      <c r="C270" s="405"/>
      <c r="D270" s="405"/>
      <c r="E270" s="405"/>
      <c r="F270" s="405"/>
      <c r="G270" s="405"/>
      <c r="H270" s="405"/>
      <c r="I270" s="405"/>
      <c r="J270" s="405"/>
      <c r="K270" s="405"/>
      <c r="L270" s="405"/>
    </row>
    <row r="271" spans="3:12">
      <c r="C271" s="405"/>
      <c r="D271" s="405"/>
      <c r="E271" s="405"/>
      <c r="F271" s="405"/>
      <c r="G271" s="405"/>
      <c r="H271" s="405"/>
      <c r="I271" s="405"/>
      <c r="J271" s="405"/>
      <c r="K271" s="405"/>
      <c r="L271" s="405"/>
    </row>
    <row r="272" spans="3:12">
      <c r="C272" s="405"/>
      <c r="D272" s="405"/>
      <c r="E272" s="405"/>
      <c r="F272" s="405"/>
      <c r="G272" s="405"/>
      <c r="H272" s="405"/>
      <c r="I272" s="405"/>
      <c r="J272" s="405"/>
      <c r="K272" s="405"/>
      <c r="L272" s="405"/>
    </row>
    <row r="273" spans="3:12">
      <c r="C273" s="405"/>
      <c r="D273" s="405"/>
      <c r="E273" s="405"/>
      <c r="F273" s="405"/>
      <c r="G273" s="405"/>
      <c r="H273" s="405"/>
      <c r="I273" s="405"/>
      <c r="J273" s="405"/>
      <c r="K273" s="405"/>
      <c r="L273" s="405"/>
    </row>
    <row r="274" spans="3:12">
      <c r="C274" s="405"/>
      <c r="D274" s="405"/>
      <c r="E274" s="405"/>
      <c r="F274" s="405"/>
      <c r="G274" s="405"/>
      <c r="H274" s="405"/>
      <c r="I274" s="405"/>
      <c r="J274" s="405"/>
      <c r="K274" s="405"/>
      <c r="L274" s="405"/>
    </row>
    <row r="275" spans="3:12">
      <c r="C275" s="405"/>
      <c r="D275" s="405"/>
      <c r="E275" s="405"/>
      <c r="F275" s="405"/>
      <c r="G275" s="405"/>
      <c r="H275" s="405"/>
      <c r="I275" s="405"/>
      <c r="J275" s="405"/>
      <c r="K275" s="405"/>
      <c r="L275" s="405"/>
    </row>
    <row r="276" spans="3:12">
      <c r="C276" s="405"/>
      <c r="D276" s="405"/>
      <c r="E276" s="405"/>
      <c r="F276" s="405"/>
      <c r="G276" s="405"/>
      <c r="H276" s="405"/>
      <c r="I276" s="405"/>
      <c r="J276" s="405"/>
      <c r="K276" s="405"/>
      <c r="L276" s="405"/>
    </row>
    <row r="277" spans="3:12">
      <c r="C277" s="405"/>
      <c r="D277" s="405"/>
      <c r="E277" s="405"/>
      <c r="F277" s="405"/>
      <c r="G277" s="405"/>
      <c r="H277" s="405"/>
      <c r="I277" s="405"/>
      <c r="J277" s="405"/>
      <c r="K277" s="405"/>
      <c r="L277" s="405"/>
    </row>
    <row r="278" spans="3:12">
      <c r="C278" s="405"/>
      <c r="D278" s="405"/>
      <c r="E278" s="405"/>
      <c r="F278" s="405"/>
      <c r="G278" s="405"/>
      <c r="H278" s="405"/>
      <c r="I278" s="405"/>
      <c r="J278" s="405"/>
      <c r="K278" s="405"/>
      <c r="L278" s="405"/>
    </row>
    <row r="279" spans="3:12">
      <c r="C279" s="405"/>
      <c r="D279" s="405"/>
      <c r="E279" s="405"/>
      <c r="F279" s="405"/>
      <c r="G279" s="405"/>
      <c r="H279" s="405"/>
      <c r="I279" s="405"/>
      <c r="J279" s="405"/>
      <c r="K279" s="405"/>
      <c r="L279" s="405"/>
    </row>
    <row r="280" spans="3:12">
      <c r="C280" s="405"/>
      <c r="D280" s="405"/>
      <c r="E280" s="405"/>
      <c r="F280" s="405"/>
      <c r="G280" s="405"/>
      <c r="H280" s="405"/>
      <c r="I280" s="405"/>
      <c r="J280" s="405"/>
      <c r="K280" s="405"/>
      <c r="L280" s="405"/>
    </row>
    <row r="281" spans="3:12">
      <c r="C281" s="405"/>
      <c r="D281" s="405"/>
      <c r="E281" s="405"/>
      <c r="F281" s="405"/>
      <c r="G281" s="405"/>
      <c r="H281" s="405"/>
      <c r="I281" s="405"/>
      <c r="J281" s="405"/>
      <c r="K281" s="405"/>
      <c r="L281" s="405"/>
    </row>
    <row r="282" spans="3:12">
      <c r="C282" s="405"/>
      <c r="D282" s="405"/>
      <c r="E282" s="405"/>
      <c r="F282" s="405"/>
      <c r="G282" s="405"/>
      <c r="H282" s="405"/>
      <c r="I282" s="405"/>
      <c r="J282" s="405"/>
      <c r="K282" s="405"/>
      <c r="L282" s="405"/>
    </row>
    <row r="283" spans="3:12">
      <c r="C283" s="405"/>
      <c r="D283" s="405"/>
      <c r="E283" s="405"/>
      <c r="F283" s="405"/>
      <c r="G283" s="405"/>
      <c r="H283" s="405"/>
      <c r="I283" s="405"/>
      <c r="J283" s="405"/>
      <c r="K283" s="405"/>
      <c r="L283" s="405"/>
    </row>
    <row r="284" spans="3:12">
      <c r="C284" s="405"/>
      <c r="D284" s="405"/>
      <c r="E284" s="405"/>
      <c r="F284" s="405"/>
      <c r="G284" s="405"/>
      <c r="H284" s="405"/>
      <c r="I284" s="405"/>
      <c r="J284" s="405"/>
      <c r="K284" s="405"/>
      <c r="L284" s="405"/>
    </row>
    <row r="285" spans="3:12">
      <c r="C285" s="405"/>
      <c r="D285" s="405"/>
      <c r="E285" s="405"/>
      <c r="F285" s="405"/>
      <c r="G285" s="405"/>
      <c r="H285" s="405"/>
      <c r="I285" s="405"/>
      <c r="J285" s="405"/>
      <c r="K285" s="405"/>
      <c r="L285" s="405"/>
    </row>
    <row r="286" spans="3:12">
      <c r="C286" s="405"/>
      <c r="D286" s="405"/>
      <c r="E286" s="405"/>
      <c r="F286" s="405"/>
      <c r="G286" s="405"/>
      <c r="H286" s="405"/>
      <c r="I286" s="405"/>
      <c r="J286" s="405"/>
      <c r="K286" s="405"/>
      <c r="L286" s="405"/>
    </row>
    <row r="287" spans="3:12">
      <c r="C287" s="405"/>
      <c r="D287" s="405"/>
      <c r="E287" s="405"/>
      <c r="F287" s="405"/>
      <c r="G287" s="405"/>
      <c r="H287" s="405"/>
      <c r="I287" s="405"/>
      <c r="J287" s="405"/>
      <c r="K287" s="405"/>
      <c r="L287" s="405"/>
    </row>
    <row r="288" spans="3:12">
      <c r="C288" s="405"/>
      <c r="D288" s="405"/>
      <c r="E288" s="405"/>
      <c r="F288" s="405"/>
      <c r="G288" s="405"/>
      <c r="H288" s="405"/>
      <c r="I288" s="405"/>
      <c r="J288" s="405"/>
      <c r="K288" s="405"/>
      <c r="L288" s="405"/>
    </row>
    <row r="289" spans="3:12">
      <c r="C289" s="405"/>
      <c r="D289" s="405"/>
      <c r="E289" s="405"/>
      <c r="F289" s="405"/>
      <c r="G289" s="405"/>
      <c r="H289" s="405"/>
      <c r="I289" s="405"/>
      <c r="J289" s="405"/>
      <c r="K289" s="405"/>
      <c r="L289" s="405"/>
    </row>
    <row r="290" spans="3:12">
      <c r="C290" s="405"/>
      <c r="D290" s="405"/>
      <c r="E290" s="405"/>
      <c r="F290" s="405"/>
      <c r="G290" s="405"/>
      <c r="H290" s="405"/>
      <c r="I290" s="405"/>
      <c r="J290" s="405"/>
      <c r="K290" s="405"/>
      <c r="L290" s="405"/>
    </row>
    <row r="291" spans="3:12">
      <c r="C291" s="405"/>
      <c r="D291" s="405"/>
      <c r="E291" s="405"/>
      <c r="F291" s="405"/>
      <c r="G291" s="405"/>
      <c r="H291" s="405"/>
      <c r="I291" s="405"/>
      <c r="J291" s="405"/>
      <c r="K291" s="405"/>
      <c r="L291" s="405"/>
    </row>
    <row r="292" spans="3:12">
      <c r="C292" s="405"/>
      <c r="D292" s="405"/>
      <c r="E292" s="405"/>
      <c r="F292" s="405"/>
      <c r="G292" s="405"/>
      <c r="H292" s="405"/>
      <c r="I292" s="405"/>
      <c r="J292" s="405"/>
      <c r="K292" s="405"/>
      <c r="L292" s="405"/>
    </row>
    <row r="293" spans="3:12">
      <c r="C293" s="405"/>
      <c r="D293" s="405"/>
      <c r="E293" s="405"/>
      <c r="F293" s="405"/>
      <c r="G293" s="405"/>
      <c r="H293" s="405"/>
      <c r="I293" s="405"/>
      <c r="J293" s="405"/>
      <c r="K293" s="405"/>
      <c r="L293" s="405"/>
    </row>
    <row r="294" spans="3:12">
      <c r="C294" s="405"/>
      <c r="D294" s="405"/>
      <c r="E294" s="405"/>
      <c r="F294" s="405"/>
      <c r="G294" s="405"/>
      <c r="H294" s="405"/>
      <c r="I294" s="405"/>
      <c r="J294" s="405"/>
      <c r="K294" s="405"/>
      <c r="L294" s="405"/>
    </row>
    <row r="295" spans="3:12">
      <c r="C295" s="405"/>
      <c r="D295" s="405"/>
      <c r="E295" s="405"/>
      <c r="F295" s="405"/>
      <c r="G295" s="405"/>
      <c r="H295" s="405"/>
      <c r="I295" s="405"/>
      <c r="J295" s="405"/>
      <c r="K295" s="405"/>
      <c r="L295" s="405"/>
    </row>
    <row r="296" spans="3:12">
      <c r="C296" s="405"/>
      <c r="D296" s="405"/>
      <c r="E296" s="405"/>
      <c r="F296" s="405"/>
      <c r="G296" s="405"/>
      <c r="H296" s="405"/>
      <c r="I296" s="405"/>
      <c r="J296" s="405"/>
      <c r="K296" s="405"/>
      <c r="L296" s="405"/>
    </row>
    <row r="297" spans="3:12">
      <c r="C297" s="405"/>
      <c r="D297" s="405"/>
      <c r="E297" s="405"/>
      <c r="F297" s="405"/>
      <c r="G297" s="405"/>
      <c r="H297" s="405"/>
      <c r="I297" s="405"/>
      <c r="J297" s="405"/>
      <c r="K297" s="405"/>
      <c r="L297" s="405"/>
    </row>
    <row r="298" spans="3:12">
      <c r="C298" s="405"/>
      <c r="D298" s="405"/>
      <c r="E298" s="405"/>
      <c r="F298" s="405"/>
      <c r="G298" s="405"/>
      <c r="H298" s="405"/>
      <c r="I298" s="405"/>
      <c r="J298" s="405"/>
      <c r="K298" s="405"/>
      <c r="L298" s="405"/>
    </row>
    <row r="299" spans="3:12">
      <c r="C299" s="405"/>
      <c r="D299" s="405"/>
      <c r="E299" s="405"/>
      <c r="F299" s="405"/>
      <c r="G299" s="405"/>
      <c r="H299" s="405"/>
      <c r="I299" s="405"/>
      <c r="J299" s="405"/>
      <c r="K299" s="405"/>
      <c r="L299" s="405"/>
    </row>
    <row r="300" spans="3:12">
      <c r="C300" s="405"/>
      <c r="D300" s="405"/>
      <c r="E300" s="405"/>
      <c r="F300" s="405"/>
      <c r="G300" s="405"/>
      <c r="H300" s="405"/>
      <c r="I300" s="405"/>
      <c r="J300" s="405"/>
      <c r="K300" s="405"/>
      <c r="L300" s="405"/>
    </row>
    <row r="301" spans="3:12">
      <c r="C301" s="405"/>
      <c r="D301" s="405"/>
      <c r="E301" s="405"/>
      <c r="F301" s="405"/>
      <c r="G301" s="405"/>
      <c r="H301" s="405"/>
      <c r="I301" s="405"/>
      <c r="J301" s="405"/>
      <c r="K301" s="405"/>
      <c r="L301" s="405"/>
    </row>
    <row r="302" spans="3:12">
      <c r="C302" s="405"/>
      <c r="D302" s="405"/>
      <c r="E302" s="405"/>
      <c r="F302" s="405"/>
      <c r="G302" s="405"/>
      <c r="H302" s="405"/>
      <c r="I302" s="405"/>
      <c r="J302" s="405"/>
      <c r="K302" s="405"/>
      <c r="L302" s="405"/>
    </row>
    <row r="303" spans="3:12">
      <c r="C303" s="405"/>
      <c r="D303" s="405"/>
      <c r="E303" s="405"/>
      <c r="F303" s="405"/>
      <c r="G303" s="405"/>
      <c r="H303" s="405"/>
      <c r="I303" s="405"/>
      <c r="J303" s="405"/>
      <c r="K303" s="405"/>
      <c r="L303" s="405"/>
    </row>
    <row r="304" spans="3:12">
      <c r="C304" s="405"/>
      <c r="D304" s="405"/>
      <c r="E304" s="405"/>
      <c r="F304" s="405"/>
      <c r="G304" s="405"/>
      <c r="H304" s="405"/>
      <c r="I304" s="405"/>
      <c r="J304" s="405"/>
      <c r="K304" s="405"/>
      <c r="L304" s="405"/>
    </row>
    <row r="305" spans="3:12">
      <c r="C305" s="405"/>
      <c r="D305" s="405"/>
      <c r="E305" s="405"/>
      <c r="F305" s="405"/>
      <c r="G305" s="405"/>
      <c r="H305" s="405"/>
      <c r="I305" s="405"/>
      <c r="J305" s="405"/>
      <c r="K305" s="405"/>
      <c r="L305" s="405"/>
    </row>
    <row r="306" spans="3:12">
      <c r="C306" s="405"/>
      <c r="D306" s="405"/>
      <c r="E306" s="405"/>
      <c r="F306" s="405"/>
      <c r="G306" s="405"/>
      <c r="H306" s="405"/>
      <c r="I306" s="405"/>
      <c r="J306" s="405"/>
      <c r="K306" s="405"/>
      <c r="L306" s="405"/>
    </row>
    <row r="307" spans="3:12">
      <c r="C307" s="405"/>
      <c r="D307" s="405"/>
      <c r="E307" s="405"/>
      <c r="F307" s="405"/>
      <c r="G307" s="405"/>
      <c r="H307" s="405"/>
      <c r="I307" s="405"/>
      <c r="J307" s="405"/>
      <c r="K307" s="405"/>
      <c r="L307" s="405"/>
    </row>
    <row r="308" spans="3:12">
      <c r="C308" s="405"/>
      <c r="D308" s="405"/>
      <c r="E308" s="405"/>
      <c r="F308" s="405"/>
      <c r="G308" s="405"/>
      <c r="H308" s="405"/>
      <c r="I308" s="405"/>
      <c r="J308" s="405"/>
      <c r="K308" s="405"/>
      <c r="L308" s="405"/>
    </row>
    <row r="309" spans="3:12">
      <c r="C309" s="405"/>
      <c r="D309" s="405"/>
      <c r="E309" s="405"/>
      <c r="F309" s="405"/>
      <c r="G309" s="405"/>
      <c r="H309" s="405"/>
      <c r="I309" s="405"/>
      <c r="J309" s="405"/>
      <c r="K309" s="405"/>
      <c r="L309" s="405"/>
    </row>
    <row r="310" spans="3:12">
      <c r="C310" s="405"/>
      <c r="D310" s="405"/>
      <c r="E310" s="405"/>
      <c r="F310" s="405"/>
      <c r="G310" s="405"/>
      <c r="H310" s="405"/>
      <c r="I310" s="405"/>
      <c r="J310" s="405"/>
      <c r="K310" s="405"/>
      <c r="L310" s="405"/>
    </row>
    <row r="311" spans="3:12">
      <c r="C311" s="405"/>
      <c r="D311" s="405"/>
      <c r="E311" s="405"/>
      <c r="F311" s="405"/>
      <c r="G311" s="405"/>
      <c r="H311" s="405"/>
      <c r="I311" s="405"/>
      <c r="J311" s="405"/>
      <c r="K311" s="405"/>
      <c r="L311" s="405"/>
    </row>
    <row r="312" spans="3:12">
      <c r="C312" s="405"/>
      <c r="D312" s="405"/>
      <c r="E312" s="405"/>
      <c r="F312" s="405"/>
      <c r="G312" s="405"/>
      <c r="H312" s="405"/>
      <c r="I312" s="405"/>
      <c r="J312" s="405"/>
      <c r="K312" s="405"/>
      <c r="L312" s="405"/>
    </row>
    <row r="313" spans="3:12">
      <c r="C313" s="405"/>
      <c r="D313" s="405"/>
      <c r="E313" s="405"/>
      <c r="F313" s="405"/>
      <c r="G313" s="405"/>
      <c r="H313" s="405"/>
      <c r="I313" s="405"/>
      <c r="J313" s="405"/>
      <c r="K313" s="405"/>
      <c r="L313" s="405"/>
    </row>
    <row r="314" spans="3:12">
      <c r="C314" s="405"/>
      <c r="D314" s="405"/>
      <c r="E314" s="405"/>
      <c r="F314" s="405"/>
      <c r="G314" s="405"/>
      <c r="H314" s="405"/>
      <c r="I314" s="405"/>
      <c r="J314" s="405"/>
      <c r="K314" s="405"/>
      <c r="L314" s="405"/>
    </row>
    <row r="315" spans="3:12">
      <c r="C315" s="405"/>
      <c r="D315" s="405"/>
      <c r="E315" s="405"/>
      <c r="F315" s="405"/>
      <c r="G315" s="405"/>
      <c r="H315" s="405"/>
      <c r="I315" s="405"/>
      <c r="J315" s="405"/>
      <c r="K315" s="405"/>
      <c r="L315" s="405"/>
    </row>
    <row r="316" spans="3:12">
      <c r="C316" s="405"/>
      <c r="D316" s="405"/>
      <c r="E316" s="405"/>
      <c r="F316" s="405"/>
      <c r="G316" s="405"/>
      <c r="H316" s="405"/>
      <c r="I316" s="405"/>
      <c r="J316" s="405"/>
      <c r="K316" s="405"/>
      <c r="L316" s="405"/>
    </row>
    <row r="317" spans="3:12">
      <c r="C317" s="405"/>
      <c r="D317" s="405"/>
      <c r="E317" s="405"/>
      <c r="F317" s="405"/>
      <c r="G317" s="405"/>
      <c r="H317" s="405"/>
      <c r="I317" s="405"/>
      <c r="J317" s="405"/>
      <c r="K317" s="405"/>
      <c r="L317" s="405"/>
    </row>
    <row r="318" spans="3:12">
      <c r="C318" s="405"/>
      <c r="D318" s="405"/>
      <c r="E318" s="405"/>
      <c r="F318" s="405"/>
      <c r="G318" s="405"/>
      <c r="H318" s="405"/>
      <c r="I318" s="405"/>
      <c r="J318" s="405"/>
      <c r="K318" s="405"/>
      <c r="L318" s="405"/>
    </row>
    <row r="319" spans="3:12">
      <c r="C319" s="405"/>
      <c r="D319" s="405"/>
      <c r="E319" s="405"/>
      <c r="F319" s="405"/>
      <c r="G319" s="405"/>
      <c r="H319" s="405"/>
      <c r="I319" s="405"/>
      <c r="J319" s="405"/>
      <c r="K319" s="405"/>
      <c r="L319" s="405"/>
    </row>
    <row r="320" spans="3:12">
      <c r="C320" s="405"/>
      <c r="D320" s="405"/>
      <c r="E320" s="405"/>
      <c r="F320" s="405"/>
      <c r="G320" s="405"/>
      <c r="H320" s="405"/>
      <c r="I320" s="405"/>
      <c r="J320" s="405"/>
      <c r="K320" s="405"/>
      <c r="L320" s="405"/>
    </row>
    <row r="321" spans="3:12">
      <c r="C321" s="405"/>
      <c r="D321" s="405"/>
      <c r="E321" s="405"/>
      <c r="F321" s="405"/>
      <c r="G321" s="405"/>
      <c r="H321" s="405"/>
      <c r="I321" s="405"/>
      <c r="J321" s="405"/>
      <c r="K321" s="405"/>
      <c r="L321" s="405"/>
    </row>
    <row r="322" spans="3:12">
      <c r="C322" s="405"/>
      <c r="D322" s="405"/>
      <c r="E322" s="405"/>
      <c r="F322" s="405"/>
      <c r="G322" s="405"/>
      <c r="H322" s="405"/>
      <c r="I322" s="405"/>
      <c r="J322" s="405"/>
      <c r="K322" s="405"/>
      <c r="L322" s="405"/>
    </row>
    <row r="323" spans="3:12">
      <c r="C323" s="405"/>
      <c r="D323" s="405"/>
      <c r="E323" s="405"/>
      <c r="F323" s="405"/>
      <c r="G323" s="405"/>
      <c r="H323" s="405"/>
      <c r="I323" s="405"/>
      <c r="J323" s="405"/>
      <c r="K323" s="405"/>
      <c r="L323" s="405"/>
    </row>
    <row r="324" spans="3:12">
      <c r="C324" s="405"/>
      <c r="D324" s="405"/>
      <c r="E324" s="405"/>
      <c r="F324" s="405"/>
      <c r="G324" s="405"/>
      <c r="H324" s="405"/>
      <c r="I324" s="405"/>
      <c r="J324" s="405"/>
      <c r="K324" s="405"/>
      <c r="L324" s="405"/>
    </row>
    <row r="325" spans="3:12">
      <c r="C325" s="405"/>
      <c r="D325" s="405"/>
      <c r="E325" s="405"/>
      <c r="F325" s="405"/>
      <c r="G325" s="405"/>
      <c r="H325" s="405"/>
      <c r="I325" s="405"/>
      <c r="J325" s="405"/>
      <c r="K325" s="405"/>
      <c r="L325" s="405"/>
    </row>
    <row r="326" spans="3:12">
      <c r="C326" s="405"/>
      <c r="D326" s="405"/>
      <c r="E326" s="405"/>
      <c r="F326" s="405"/>
      <c r="G326" s="405"/>
      <c r="H326" s="405"/>
      <c r="I326" s="405"/>
      <c r="J326" s="405"/>
      <c r="K326" s="405"/>
      <c r="L326" s="405"/>
    </row>
    <row r="327" spans="3:12">
      <c r="C327" s="405"/>
      <c r="D327" s="405"/>
      <c r="E327" s="405"/>
      <c r="F327" s="405"/>
      <c r="G327" s="405"/>
      <c r="H327" s="405"/>
      <c r="I327" s="405"/>
      <c r="J327" s="405"/>
      <c r="K327" s="405"/>
      <c r="L327" s="405"/>
    </row>
    <row r="328" spans="3:12">
      <c r="C328" s="405"/>
      <c r="D328" s="405"/>
      <c r="E328" s="405"/>
      <c r="F328" s="405"/>
      <c r="G328" s="405"/>
      <c r="H328" s="405"/>
      <c r="I328" s="405"/>
      <c r="J328" s="405"/>
      <c r="K328" s="405"/>
      <c r="L328" s="405"/>
    </row>
    <row r="329" spans="3:12">
      <c r="C329" s="405"/>
      <c r="D329" s="405"/>
      <c r="E329" s="405"/>
      <c r="F329" s="405"/>
      <c r="G329" s="405"/>
      <c r="H329" s="405"/>
      <c r="I329" s="405"/>
      <c r="J329" s="405"/>
      <c r="K329" s="405"/>
      <c r="L329" s="405"/>
    </row>
    <row r="330" spans="3:12">
      <c r="C330" s="405"/>
      <c r="D330" s="405"/>
      <c r="E330" s="405"/>
      <c r="F330" s="405"/>
      <c r="G330" s="405"/>
      <c r="H330" s="405"/>
      <c r="I330" s="405"/>
      <c r="J330" s="405"/>
      <c r="K330" s="405"/>
      <c r="L330" s="405"/>
    </row>
    <row r="331" spans="3:12">
      <c r="C331" s="405"/>
      <c r="D331" s="405"/>
      <c r="E331" s="405"/>
      <c r="F331" s="405"/>
      <c r="G331" s="405"/>
      <c r="H331" s="405"/>
      <c r="I331" s="405"/>
      <c r="J331" s="405"/>
      <c r="K331" s="405"/>
      <c r="L331" s="405"/>
    </row>
    <row r="332" spans="3:12">
      <c r="C332" s="405"/>
      <c r="D332" s="405"/>
      <c r="E332" s="405"/>
      <c r="F332" s="405"/>
      <c r="G332" s="405"/>
      <c r="H332" s="405"/>
      <c r="I332" s="405"/>
      <c r="J332" s="405"/>
      <c r="K332" s="405"/>
      <c r="L332" s="405"/>
    </row>
    <row r="333" spans="3:12">
      <c r="C333" s="405"/>
      <c r="D333" s="405"/>
      <c r="E333" s="405"/>
      <c r="F333" s="405"/>
      <c r="G333" s="405"/>
      <c r="H333" s="405"/>
      <c r="I333" s="405"/>
      <c r="J333" s="405"/>
      <c r="K333" s="405"/>
      <c r="L333" s="405"/>
    </row>
    <row r="334" spans="3:12">
      <c r="C334" s="405"/>
      <c r="D334" s="405"/>
      <c r="E334" s="405"/>
      <c r="F334" s="405"/>
      <c r="G334" s="405"/>
      <c r="H334" s="405"/>
      <c r="I334" s="405"/>
      <c r="J334" s="405"/>
      <c r="K334" s="405"/>
      <c r="L334" s="405"/>
    </row>
    <row r="335" spans="3:12">
      <c r="C335" s="405"/>
      <c r="D335" s="405"/>
      <c r="E335" s="405"/>
      <c r="F335" s="405"/>
      <c r="G335" s="405"/>
      <c r="H335" s="405"/>
      <c r="I335" s="405"/>
      <c r="J335" s="405"/>
      <c r="K335" s="405"/>
      <c r="L335" s="405"/>
    </row>
    <row r="336" spans="3:12">
      <c r="C336" s="405"/>
      <c r="D336" s="405"/>
      <c r="E336" s="405"/>
      <c r="F336" s="405"/>
      <c r="G336" s="405"/>
      <c r="H336" s="405"/>
      <c r="I336" s="405"/>
      <c r="J336" s="405"/>
      <c r="K336" s="405"/>
      <c r="L336" s="405"/>
    </row>
    <row r="337" spans="3:12">
      <c r="C337" s="405"/>
      <c r="D337" s="405"/>
      <c r="E337" s="405"/>
      <c r="F337" s="405"/>
      <c r="G337" s="405"/>
      <c r="H337" s="405"/>
      <c r="I337" s="405"/>
      <c r="J337" s="405"/>
      <c r="K337" s="405"/>
      <c r="L337" s="405"/>
    </row>
    <row r="338" spans="3:12">
      <c r="C338" s="405"/>
      <c r="D338" s="405"/>
      <c r="E338" s="405"/>
      <c r="F338" s="405"/>
      <c r="G338" s="405"/>
      <c r="H338" s="405"/>
      <c r="I338" s="405"/>
      <c r="J338" s="405"/>
      <c r="K338" s="405"/>
      <c r="L338" s="405"/>
    </row>
    <row r="339" spans="3:12">
      <c r="C339" s="405"/>
      <c r="D339" s="405"/>
      <c r="E339" s="405"/>
      <c r="F339" s="405"/>
      <c r="G339" s="405"/>
      <c r="H339" s="405"/>
      <c r="I339" s="405"/>
      <c r="J339" s="405"/>
      <c r="K339" s="405"/>
      <c r="L339" s="405"/>
    </row>
    <row r="340" spans="3:12">
      <c r="C340" s="405"/>
      <c r="D340" s="405"/>
      <c r="E340" s="405"/>
      <c r="F340" s="405"/>
      <c r="G340" s="405"/>
      <c r="H340" s="405"/>
      <c r="I340" s="405"/>
      <c r="J340" s="405"/>
      <c r="K340" s="405"/>
      <c r="L340" s="405"/>
    </row>
    <row r="341" spans="3:12">
      <c r="C341" s="405"/>
      <c r="D341" s="405"/>
      <c r="E341" s="405"/>
      <c r="F341" s="405"/>
      <c r="G341" s="405"/>
      <c r="H341" s="405"/>
      <c r="I341" s="405"/>
      <c r="J341" s="405"/>
      <c r="K341" s="405"/>
      <c r="L341" s="405"/>
    </row>
    <row r="342" spans="3:12">
      <c r="C342" s="405"/>
      <c r="D342" s="405"/>
      <c r="E342" s="405"/>
      <c r="F342" s="405"/>
      <c r="G342" s="405"/>
      <c r="H342" s="405"/>
      <c r="I342" s="405"/>
      <c r="J342" s="405"/>
      <c r="K342" s="405"/>
      <c r="L342" s="405"/>
    </row>
    <row r="343" spans="3:12">
      <c r="C343" s="405"/>
      <c r="D343" s="405"/>
      <c r="E343" s="405"/>
      <c r="F343" s="405"/>
      <c r="G343" s="405"/>
      <c r="H343" s="405"/>
      <c r="I343" s="405"/>
      <c r="J343" s="405"/>
      <c r="K343" s="405"/>
      <c r="L343" s="405"/>
    </row>
    <row r="344" spans="3:12">
      <c r="C344" s="405"/>
      <c r="D344" s="405"/>
      <c r="E344" s="405"/>
      <c r="F344" s="405"/>
      <c r="G344" s="405"/>
      <c r="H344" s="405"/>
      <c r="I344" s="405"/>
      <c r="J344" s="405"/>
      <c r="K344" s="405"/>
      <c r="L344" s="405"/>
    </row>
    <row r="345" spans="3:12">
      <c r="C345" s="405"/>
      <c r="D345" s="405"/>
      <c r="E345" s="405"/>
      <c r="F345" s="405"/>
      <c r="G345" s="405"/>
      <c r="H345" s="405"/>
      <c r="I345" s="405"/>
      <c r="J345" s="405"/>
      <c r="K345" s="405"/>
      <c r="L345" s="405"/>
    </row>
    <row r="346" spans="3:12">
      <c r="C346" s="405"/>
      <c r="D346" s="405"/>
      <c r="E346" s="405"/>
      <c r="F346" s="405"/>
      <c r="G346" s="405"/>
      <c r="H346" s="405"/>
      <c r="I346" s="405"/>
      <c r="J346" s="405"/>
      <c r="K346" s="405"/>
      <c r="L346" s="405"/>
    </row>
    <row r="347" spans="3:12">
      <c r="C347" s="405"/>
      <c r="D347" s="405"/>
      <c r="E347" s="405"/>
      <c r="F347" s="405"/>
      <c r="G347" s="405"/>
      <c r="H347" s="405"/>
      <c r="I347" s="405"/>
      <c r="J347" s="405"/>
      <c r="K347" s="405"/>
      <c r="L347" s="405"/>
    </row>
    <row r="348" spans="3:12">
      <c r="C348" s="405"/>
      <c r="D348" s="405"/>
      <c r="E348" s="405"/>
      <c r="F348" s="405"/>
      <c r="G348" s="405"/>
      <c r="H348" s="405"/>
      <c r="I348" s="405"/>
      <c r="J348" s="405"/>
      <c r="K348" s="405"/>
      <c r="L348" s="405"/>
    </row>
    <row r="349" spans="3:12">
      <c r="C349" s="405"/>
      <c r="D349" s="405"/>
      <c r="E349" s="405"/>
      <c r="F349" s="405"/>
      <c r="G349" s="405"/>
      <c r="H349" s="405"/>
      <c r="I349" s="405"/>
      <c r="J349" s="405"/>
      <c r="K349" s="405"/>
      <c r="L349" s="405"/>
    </row>
    <row r="350" spans="3:12">
      <c r="C350" s="405"/>
      <c r="D350" s="405"/>
      <c r="E350" s="405"/>
      <c r="F350" s="405"/>
      <c r="G350" s="405"/>
      <c r="H350" s="405"/>
      <c r="I350" s="405"/>
      <c r="J350" s="405"/>
      <c r="K350" s="405"/>
      <c r="L350" s="405"/>
    </row>
    <row r="351" spans="3:12">
      <c r="C351" s="405"/>
      <c r="D351" s="405"/>
      <c r="E351" s="405"/>
      <c r="F351" s="405"/>
      <c r="G351" s="405"/>
      <c r="H351" s="405"/>
      <c r="I351" s="405"/>
      <c r="J351" s="405"/>
      <c r="K351" s="405"/>
      <c r="L351" s="405"/>
    </row>
    <row r="352" spans="3:12">
      <c r="C352" s="405"/>
      <c r="D352" s="405"/>
      <c r="E352" s="405"/>
      <c r="F352" s="405"/>
      <c r="G352" s="405"/>
      <c r="H352" s="405"/>
      <c r="I352" s="405"/>
      <c r="J352" s="405"/>
      <c r="K352" s="405"/>
      <c r="L352" s="405"/>
    </row>
    <row r="353" spans="3:12">
      <c r="C353" s="405"/>
      <c r="D353" s="405"/>
      <c r="E353" s="405"/>
      <c r="F353" s="405"/>
      <c r="G353" s="405"/>
      <c r="H353" s="405"/>
      <c r="I353" s="405"/>
      <c r="J353" s="405"/>
      <c r="K353" s="405"/>
      <c r="L353" s="405"/>
    </row>
    <row r="354" spans="3:12">
      <c r="C354" s="405"/>
      <c r="D354" s="405"/>
      <c r="E354" s="405"/>
      <c r="F354" s="405"/>
      <c r="G354" s="405"/>
      <c r="H354" s="405"/>
      <c r="I354" s="405"/>
      <c r="J354" s="405"/>
      <c r="K354" s="405"/>
      <c r="L354" s="405"/>
    </row>
    <row r="355" spans="3:12">
      <c r="C355" s="405"/>
      <c r="D355" s="405"/>
      <c r="E355" s="405"/>
      <c r="F355" s="405"/>
      <c r="G355" s="405"/>
      <c r="H355" s="405"/>
      <c r="I355" s="405"/>
      <c r="J355" s="405"/>
      <c r="K355" s="405"/>
      <c r="L355" s="405"/>
    </row>
    <row r="356" spans="3:12">
      <c r="C356" s="405"/>
      <c r="D356" s="405"/>
      <c r="E356" s="405"/>
      <c r="F356" s="405"/>
      <c r="G356" s="405"/>
      <c r="H356" s="405"/>
      <c r="I356" s="405"/>
      <c r="J356" s="405"/>
      <c r="K356" s="405"/>
      <c r="L356" s="405"/>
    </row>
    <row r="357" spans="3:12">
      <c r="C357" s="405"/>
      <c r="D357" s="405"/>
      <c r="E357" s="405"/>
      <c r="F357" s="405"/>
      <c r="G357" s="405"/>
      <c r="H357" s="405"/>
      <c r="I357" s="405"/>
      <c r="J357" s="405"/>
      <c r="K357" s="405"/>
      <c r="L357" s="405"/>
    </row>
    <row r="358" spans="3:12">
      <c r="C358" s="405"/>
      <c r="D358" s="405"/>
      <c r="E358" s="405"/>
      <c r="F358" s="405"/>
      <c r="G358" s="405"/>
      <c r="H358" s="405"/>
      <c r="I358" s="405"/>
      <c r="J358" s="405"/>
      <c r="K358" s="405"/>
      <c r="L358" s="405"/>
    </row>
    <row r="359" spans="3:12">
      <c r="C359" s="405"/>
      <c r="D359" s="405"/>
      <c r="E359" s="405"/>
      <c r="F359" s="405"/>
      <c r="G359" s="405"/>
      <c r="H359" s="405"/>
      <c r="I359" s="405"/>
      <c r="J359" s="405"/>
      <c r="K359" s="405"/>
      <c r="L359" s="405"/>
    </row>
    <row r="360" spans="3:12">
      <c r="C360" s="405"/>
      <c r="D360" s="405"/>
      <c r="E360" s="405"/>
      <c r="F360" s="405"/>
      <c r="G360" s="405"/>
      <c r="H360" s="405"/>
      <c r="I360" s="405"/>
      <c r="J360" s="405"/>
      <c r="K360" s="405"/>
      <c r="L360" s="405"/>
    </row>
    <row r="361" spans="3:12">
      <c r="C361" s="405"/>
      <c r="D361" s="405"/>
      <c r="E361" s="405"/>
      <c r="F361" s="405"/>
      <c r="G361" s="405"/>
      <c r="H361" s="405"/>
      <c r="I361" s="405"/>
      <c r="J361" s="405"/>
      <c r="K361" s="405"/>
      <c r="L361" s="405"/>
    </row>
    <row r="362" spans="3:12">
      <c r="C362" s="405"/>
      <c r="D362" s="405"/>
      <c r="E362" s="405"/>
      <c r="F362" s="405"/>
      <c r="G362" s="405"/>
      <c r="H362" s="405"/>
      <c r="I362" s="405"/>
      <c r="J362" s="405"/>
      <c r="K362" s="405"/>
      <c r="L362" s="405"/>
    </row>
    <row r="363" spans="3:12">
      <c r="C363" s="405"/>
      <c r="D363" s="405"/>
      <c r="E363" s="405"/>
      <c r="F363" s="405"/>
      <c r="G363" s="405"/>
      <c r="H363" s="405"/>
      <c r="I363" s="405"/>
      <c r="J363" s="405"/>
      <c r="K363" s="405"/>
      <c r="L363" s="405"/>
    </row>
    <row r="364" spans="3:12">
      <c r="C364" s="405"/>
      <c r="D364" s="405"/>
      <c r="E364" s="405"/>
      <c r="F364" s="405"/>
      <c r="G364" s="405"/>
      <c r="H364" s="405"/>
      <c r="I364" s="405"/>
      <c r="J364" s="405"/>
      <c r="K364" s="405"/>
      <c r="L364" s="405"/>
    </row>
    <row r="365" spans="3:12">
      <c r="C365" s="405"/>
      <c r="D365" s="405"/>
      <c r="E365" s="405"/>
      <c r="F365" s="405"/>
      <c r="G365" s="405"/>
      <c r="H365" s="405"/>
      <c r="I365" s="405"/>
      <c r="J365" s="405"/>
      <c r="K365" s="405"/>
      <c r="L365" s="405"/>
    </row>
    <row r="366" spans="3:12">
      <c r="C366" s="405"/>
      <c r="D366" s="405"/>
      <c r="E366" s="405"/>
      <c r="F366" s="405"/>
      <c r="G366" s="405"/>
      <c r="H366" s="405"/>
      <c r="I366" s="405"/>
      <c r="J366" s="405"/>
      <c r="K366" s="405"/>
      <c r="L366" s="405"/>
    </row>
    <row r="367" spans="3:12">
      <c r="C367" s="405"/>
      <c r="D367" s="405"/>
      <c r="E367" s="405"/>
      <c r="F367" s="405"/>
      <c r="G367" s="405"/>
      <c r="H367" s="405"/>
      <c r="I367" s="405"/>
      <c r="J367" s="405"/>
      <c r="K367" s="405"/>
      <c r="L367" s="405"/>
    </row>
    <row r="368" spans="3:12">
      <c r="C368" s="405"/>
      <c r="D368" s="405"/>
      <c r="E368" s="405"/>
      <c r="F368" s="405"/>
      <c r="G368" s="405"/>
      <c r="H368" s="405"/>
      <c r="I368" s="405"/>
      <c r="J368" s="405"/>
      <c r="K368" s="405"/>
      <c r="L368" s="405"/>
    </row>
    <row r="369" spans="3:12">
      <c r="C369" s="405"/>
      <c r="D369" s="405"/>
      <c r="E369" s="405"/>
      <c r="F369" s="405"/>
      <c r="G369" s="405"/>
      <c r="H369" s="405"/>
      <c r="I369" s="405"/>
      <c r="J369" s="405"/>
      <c r="K369" s="405"/>
      <c r="L369" s="405"/>
    </row>
    <row r="370" spans="3:12">
      <c r="C370" s="405"/>
      <c r="D370" s="405"/>
      <c r="E370" s="405"/>
      <c r="F370" s="405"/>
      <c r="G370" s="405"/>
      <c r="H370" s="405"/>
      <c r="I370" s="405"/>
      <c r="J370" s="405"/>
      <c r="K370" s="405"/>
      <c r="L370" s="405"/>
    </row>
    <row r="371" spans="3:12">
      <c r="C371" s="405"/>
      <c r="D371" s="405"/>
      <c r="E371" s="405"/>
      <c r="F371" s="405"/>
      <c r="G371" s="405"/>
      <c r="H371" s="405"/>
      <c r="I371" s="405"/>
      <c r="J371" s="405"/>
      <c r="K371" s="405"/>
      <c r="L371" s="405"/>
    </row>
    <row r="372" spans="3:12">
      <c r="C372" s="405"/>
      <c r="D372" s="405"/>
      <c r="E372" s="405"/>
      <c r="F372" s="405"/>
      <c r="G372" s="405"/>
      <c r="H372" s="405"/>
      <c r="I372" s="405"/>
      <c r="J372" s="405"/>
      <c r="K372" s="405"/>
      <c r="L372" s="405"/>
    </row>
    <row r="373" spans="3:12">
      <c r="C373" s="405"/>
      <c r="D373" s="405"/>
      <c r="E373" s="405"/>
      <c r="F373" s="405"/>
      <c r="G373" s="405"/>
      <c r="H373" s="405"/>
      <c r="I373" s="405"/>
      <c r="J373" s="405"/>
      <c r="K373" s="405"/>
      <c r="L373" s="405"/>
    </row>
    <row r="374" spans="3:12">
      <c r="C374" s="405"/>
      <c r="D374" s="405"/>
      <c r="E374" s="405"/>
      <c r="F374" s="405"/>
      <c r="G374" s="405"/>
      <c r="H374" s="405"/>
      <c r="I374" s="405"/>
      <c r="J374" s="405"/>
      <c r="K374" s="405"/>
      <c r="L374" s="405"/>
    </row>
    <row r="375" spans="3:12">
      <c r="C375" s="405"/>
      <c r="D375" s="405"/>
      <c r="E375" s="405"/>
      <c r="F375" s="405"/>
      <c r="G375" s="405"/>
      <c r="H375" s="405"/>
      <c r="I375" s="405"/>
      <c r="J375" s="405"/>
      <c r="K375" s="405"/>
      <c r="L375" s="405"/>
    </row>
    <row r="376" spans="3:12">
      <c r="C376" s="405"/>
      <c r="D376" s="405"/>
      <c r="E376" s="405"/>
      <c r="F376" s="405"/>
      <c r="G376" s="405"/>
      <c r="H376" s="405"/>
      <c r="I376" s="405"/>
      <c r="J376" s="405"/>
      <c r="K376" s="405"/>
      <c r="L376" s="405"/>
    </row>
    <row r="377" spans="3:12">
      <c r="C377" s="405"/>
      <c r="D377" s="405"/>
      <c r="E377" s="405"/>
      <c r="F377" s="405"/>
      <c r="G377" s="405"/>
      <c r="H377" s="405"/>
      <c r="I377" s="405"/>
      <c r="J377" s="405"/>
      <c r="K377" s="405"/>
      <c r="L377" s="405"/>
    </row>
    <row r="378" spans="3:12">
      <c r="C378" s="405"/>
      <c r="D378" s="405"/>
      <c r="E378" s="405"/>
      <c r="F378" s="405"/>
      <c r="G378" s="405"/>
      <c r="H378" s="405"/>
      <c r="I378" s="405"/>
      <c r="J378" s="405"/>
      <c r="K378" s="405"/>
      <c r="L378" s="405"/>
    </row>
    <row r="379" spans="3:12">
      <c r="C379" s="405"/>
      <c r="D379" s="405"/>
      <c r="E379" s="405"/>
      <c r="F379" s="405"/>
      <c r="G379" s="405"/>
      <c r="H379" s="405"/>
      <c r="I379" s="405"/>
      <c r="J379" s="405"/>
      <c r="K379" s="405"/>
      <c r="L379" s="405"/>
    </row>
    <row r="380" spans="3:12">
      <c r="C380" s="405"/>
      <c r="D380" s="405"/>
      <c r="E380" s="405"/>
      <c r="F380" s="405"/>
      <c r="G380" s="405"/>
      <c r="H380" s="405"/>
      <c r="I380" s="405"/>
      <c r="J380" s="405"/>
      <c r="K380" s="405"/>
      <c r="L380" s="405"/>
    </row>
    <row r="381" spans="3:12">
      <c r="C381" s="405"/>
      <c r="D381" s="405"/>
      <c r="E381" s="405"/>
      <c r="F381" s="405"/>
      <c r="G381" s="405"/>
      <c r="H381" s="405"/>
      <c r="I381" s="405"/>
      <c r="J381" s="405"/>
      <c r="K381" s="405"/>
      <c r="L381" s="405"/>
    </row>
    <row r="382" spans="3:12">
      <c r="C382" s="405"/>
      <c r="D382" s="405"/>
      <c r="E382" s="405"/>
      <c r="F382" s="405"/>
      <c r="G382" s="405"/>
      <c r="H382" s="405"/>
      <c r="I382" s="405"/>
      <c r="J382" s="405"/>
      <c r="K382" s="405"/>
      <c r="L382" s="405"/>
    </row>
    <row r="383" spans="3:12">
      <c r="C383" s="405"/>
      <c r="D383" s="405"/>
      <c r="E383" s="405"/>
      <c r="F383" s="405"/>
      <c r="G383" s="405"/>
      <c r="H383" s="405"/>
      <c r="I383" s="405"/>
      <c r="J383" s="405"/>
      <c r="K383" s="405"/>
      <c r="L383" s="405"/>
    </row>
    <row r="384" spans="3:12">
      <c r="C384" s="405"/>
      <c r="D384" s="405"/>
      <c r="E384" s="405"/>
      <c r="F384" s="405"/>
      <c r="G384" s="405"/>
      <c r="H384" s="405"/>
      <c r="I384" s="405"/>
      <c r="J384" s="405"/>
      <c r="K384" s="405"/>
      <c r="L384" s="405"/>
    </row>
    <row r="385" spans="3:12">
      <c r="C385" s="405"/>
      <c r="D385" s="405"/>
      <c r="E385" s="405"/>
      <c r="F385" s="405"/>
      <c r="G385" s="405"/>
      <c r="H385" s="405"/>
      <c r="I385" s="405"/>
      <c r="J385" s="405"/>
      <c r="K385" s="405"/>
      <c r="L385" s="405"/>
    </row>
    <row r="386" spans="3:12">
      <c r="C386" s="405"/>
      <c r="D386" s="405"/>
      <c r="E386" s="405"/>
      <c r="F386" s="405"/>
      <c r="G386" s="405"/>
      <c r="H386" s="405"/>
      <c r="I386" s="405"/>
      <c r="J386" s="405"/>
      <c r="K386" s="405"/>
      <c r="L386" s="405"/>
    </row>
    <row r="387" spans="3:12">
      <c r="C387" s="405"/>
      <c r="D387" s="405"/>
      <c r="E387" s="405"/>
      <c r="F387" s="405"/>
      <c r="G387" s="405"/>
      <c r="H387" s="405"/>
      <c r="I387" s="405"/>
      <c r="J387" s="405"/>
      <c r="K387" s="405"/>
      <c r="L387" s="405"/>
    </row>
    <row r="388" spans="3:12">
      <c r="C388" s="405"/>
      <c r="D388" s="405"/>
      <c r="E388" s="405"/>
      <c r="F388" s="405"/>
      <c r="G388" s="405"/>
      <c r="H388" s="405"/>
      <c r="I388" s="405"/>
      <c r="J388" s="405"/>
      <c r="K388" s="405"/>
      <c r="L388" s="405"/>
    </row>
    <row r="389" spans="3:12">
      <c r="C389" s="405"/>
      <c r="D389" s="405"/>
      <c r="E389" s="405"/>
      <c r="F389" s="405"/>
      <c r="G389" s="405"/>
      <c r="H389" s="405"/>
      <c r="I389" s="405"/>
      <c r="J389" s="405"/>
      <c r="K389" s="405"/>
      <c r="L389" s="405"/>
    </row>
    <row r="390" spans="3:12">
      <c r="C390" s="405"/>
      <c r="D390" s="405"/>
      <c r="E390" s="405"/>
      <c r="F390" s="405"/>
      <c r="G390" s="405"/>
      <c r="H390" s="405"/>
      <c r="I390" s="405"/>
      <c r="J390" s="405"/>
      <c r="K390" s="405"/>
      <c r="L390" s="405"/>
    </row>
    <row r="391" spans="3:12">
      <c r="C391" s="405"/>
      <c r="D391" s="405"/>
      <c r="E391" s="405"/>
      <c r="F391" s="405"/>
      <c r="G391" s="405"/>
      <c r="H391" s="405"/>
      <c r="I391" s="405"/>
      <c r="J391" s="405"/>
      <c r="K391" s="405"/>
      <c r="L391" s="405"/>
    </row>
    <row r="392" spans="3:12">
      <c r="C392" s="405"/>
      <c r="D392" s="405"/>
      <c r="E392" s="405"/>
      <c r="F392" s="405"/>
      <c r="G392" s="405"/>
      <c r="H392" s="405"/>
      <c r="I392" s="405"/>
      <c r="J392" s="405"/>
      <c r="K392" s="405"/>
      <c r="L392" s="405"/>
    </row>
    <row r="393" spans="3:12">
      <c r="C393" s="405"/>
      <c r="D393" s="405"/>
      <c r="E393" s="405"/>
      <c r="F393" s="405"/>
      <c r="G393" s="405"/>
      <c r="H393" s="405"/>
      <c r="I393" s="405"/>
      <c r="J393" s="405"/>
      <c r="K393" s="405"/>
      <c r="L393" s="405"/>
    </row>
    <row r="394" spans="3:12">
      <c r="C394" s="405"/>
      <c r="D394" s="405"/>
      <c r="E394" s="405"/>
      <c r="F394" s="405"/>
      <c r="G394" s="405"/>
      <c r="H394" s="405"/>
      <c r="I394" s="405"/>
      <c r="J394" s="405"/>
      <c r="K394" s="405"/>
      <c r="L394" s="405"/>
    </row>
    <row r="395" spans="3:12">
      <c r="C395" s="405"/>
      <c r="D395" s="405"/>
      <c r="E395" s="405"/>
      <c r="F395" s="405"/>
      <c r="G395" s="405"/>
      <c r="H395" s="405"/>
      <c r="I395" s="405"/>
      <c r="J395" s="405"/>
      <c r="K395" s="405"/>
      <c r="L395" s="405"/>
    </row>
    <row r="396" spans="3:12">
      <c r="C396" s="405"/>
      <c r="D396" s="405"/>
      <c r="E396" s="405"/>
      <c r="F396" s="405"/>
      <c r="G396" s="405"/>
      <c r="H396" s="405"/>
      <c r="I396" s="405"/>
      <c r="J396" s="405"/>
      <c r="K396" s="405"/>
      <c r="L396" s="405"/>
    </row>
    <row r="397" spans="3:12">
      <c r="C397" s="405"/>
      <c r="D397" s="405"/>
      <c r="E397" s="405"/>
      <c r="F397" s="405"/>
      <c r="G397" s="405"/>
      <c r="H397" s="405"/>
      <c r="I397" s="405"/>
      <c r="J397" s="405"/>
      <c r="K397" s="405"/>
      <c r="L397" s="405"/>
    </row>
    <row r="398" spans="3:12">
      <c r="C398" s="405"/>
      <c r="D398" s="405"/>
      <c r="E398" s="405"/>
      <c r="F398" s="405"/>
      <c r="G398" s="405"/>
      <c r="H398" s="405"/>
      <c r="I398" s="405"/>
      <c r="J398" s="405"/>
      <c r="K398" s="405"/>
      <c r="L398" s="405"/>
    </row>
    <row r="399" spans="3:12">
      <c r="C399" s="405"/>
      <c r="D399" s="405"/>
      <c r="E399" s="405"/>
      <c r="F399" s="405"/>
      <c r="G399" s="405"/>
      <c r="H399" s="405"/>
      <c r="I399" s="405"/>
      <c r="J399" s="405"/>
      <c r="K399" s="405"/>
      <c r="L399" s="405"/>
    </row>
    <row r="400" spans="3:12">
      <c r="C400" s="405"/>
      <c r="D400" s="405"/>
      <c r="E400" s="405"/>
      <c r="F400" s="405"/>
      <c r="G400" s="405"/>
      <c r="H400" s="405"/>
      <c r="I400" s="405"/>
      <c r="J400" s="405"/>
      <c r="K400" s="405"/>
      <c r="L400" s="405"/>
    </row>
    <row r="401" spans="3:12">
      <c r="C401" s="405"/>
      <c r="D401" s="405"/>
      <c r="E401" s="405"/>
      <c r="F401" s="405"/>
      <c r="G401" s="405"/>
      <c r="H401" s="405"/>
      <c r="I401" s="405"/>
      <c r="J401" s="405"/>
      <c r="K401" s="405"/>
      <c r="L401" s="405"/>
    </row>
    <row r="402" spans="3:12">
      <c r="C402" s="405"/>
      <c r="D402" s="405"/>
      <c r="E402" s="405"/>
      <c r="F402" s="405"/>
      <c r="G402" s="405"/>
      <c r="H402" s="405"/>
      <c r="I402" s="405"/>
      <c r="J402" s="405"/>
      <c r="K402" s="405"/>
      <c r="L402" s="405"/>
    </row>
    <row r="403" spans="3:12">
      <c r="C403" s="405"/>
      <c r="D403" s="405"/>
      <c r="E403" s="405"/>
      <c r="F403" s="405"/>
      <c r="G403" s="405"/>
      <c r="H403" s="405"/>
      <c r="I403" s="405"/>
      <c r="J403" s="405"/>
      <c r="K403" s="405"/>
      <c r="L403" s="405"/>
    </row>
    <row r="404" spans="3:12">
      <c r="C404" s="405"/>
      <c r="D404" s="405"/>
      <c r="E404" s="405"/>
      <c r="F404" s="405"/>
      <c r="G404" s="405"/>
      <c r="H404" s="405"/>
      <c r="I404" s="405"/>
      <c r="J404" s="405"/>
      <c r="K404" s="405"/>
      <c r="L404" s="405"/>
    </row>
    <row r="405" spans="3:12">
      <c r="C405" s="405"/>
      <c r="D405" s="405"/>
      <c r="E405" s="405"/>
      <c r="F405" s="405"/>
      <c r="G405" s="405"/>
      <c r="H405" s="405"/>
      <c r="I405" s="405"/>
      <c r="J405" s="405"/>
      <c r="K405" s="405"/>
      <c r="L405" s="405"/>
    </row>
    <row r="406" spans="3:12">
      <c r="C406" s="405"/>
      <c r="D406" s="405"/>
      <c r="E406" s="405"/>
      <c r="F406" s="405"/>
      <c r="G406" s="405"/>
      <c r="H406" s="405"/>
      <c r="I406" s="405"/>
      <c r="J406" s="405"/>
      <c r="K406" s="405"/>
      <c r="L406" s="405"/>
    </row>
    <row r="407" spans="3:12">
      <c r="C407" s="405"/>
      <c r="D407" s="405"/>
      <c r="E407" s="405"/>
      <c r="F407" s="405"/>
      <c r="G407" s="405"/>
      <c r="H407" s="405"/>
      <c r="I407" s="405"/>
      <c r="J407" s="405"/>
      <c r="K407" s="405"/>
      <c r="L407" s="405"/>
    </row>
    <row r="408" spans="3:12">
      <c r="C408" s="405"/>
      <c r="D408" s="405"/>
      <c r="E408" s="405"/>
      <c r="F408" s="405"/>
      <c r="G408" s="405"/>
      <c r="H408" s="405"/>
      <c r="I408" s="405"/>
      <c r="J408" s="405"/>
      <c r="K408" s="405"/>
      <c r="L408" s="405"/>
    </row>
    <row r="409" spans="3:12">
      <c r="C409" s="405"/>
      <c r="D409" s="405"/>
      <c r="E409" s="405"/>
      <c r="F409" s="405"/>
      <c r="G409" s="405"/>
      <c r="H409" s="405"/>
      <c r="I409" s="405"/>
      <c r="J409" s="405"/>
      <c r="K409" s="405"/>
      <c r="L409" s="405"/>
    </row>
    <row r="410" spans="3:12">
      <c r="C410" s="405"/>
      <c r="D410" s="405"/>
      <c r="E410" s="405"/>
      <c r="F410" s="405"/>
      <c r="G410" s="405"/>
      <c r="H410" s="405"/>
      <c r="I410" s="405"/>
      <c r="J410" s="405"/>
      <c r="K410" s="405"/>
      <c r="L410" s="405"/>
    </row>
    <row r="411" spans="3:12">
      <c r="C411" s="405"/>
      <c r="D411" s="405"/>
      <c r="E411" s="405"/>
      <c r="F411" s="405"/>
      <c r="G411" s="405"/>
      <c r="H411" s="405"/>
      <c r="I411" s="405"/>
      <c r="J411" s="405"/>
      <c r="K411" s="405"/>
      <c r="L411" s="405"/>
    </row>
    <row r="412" spans="3:12">
      <c r="C412" s="405"/>
      <c r="D412" s="405"/>
      <c r="E412" s="405"/>
      <c r="F412" s="405"/>
      <c r="G412" s="405"/>
      <c r="H412" s="405"/>
      <c r="I412" s="405"/>
      <c r="J412" s="405"/>
      <c r="K412" s="405"/>
      <c r="L412" s="405"/>
    </row>
    <row r="413" spans="3:12">
      <c r="C413" s="405"/>
      <c r="D413" s="405"/>
      <c r="E413" s="405"/>
      <c r="F413" s="405"/>
      <c r="G413" s="405"/>
      <c r="H413" s="405"/>
      <c r="I413" s="405"/>
      <c r="J413" s="405"/>
      <c r="K413" s="405"/>
      <c r="L413" s="405"/>
    </row>
    <row r="414" spans="3:12">
      <c r="C414" s="405"/>
      <c r="D414" s="405"/>
      <c r="E414" s="405"/>
      <c r="F414" s="405"/>
      <c r="G414" s="405"/>
      <c r="H414" s="405"/>
      <c r="I414" s="405"/>
      <c r="J414" s="405"/>
      <c r="K414" s="405"/>
      <c r="L414" s="405"/>
    </row>
    <row r="415" spans="3:12">
      <c r="C415" s="405"/>
      <c r="D415" s="405"/>
      <c r="E415" s="405"/>
      <c r="F415" s="405"/>
      <c r="G415" s="405"/>
      <c r="H415" s="405"/>
      <c r="I415" s="405"/>
      <c r="J415" s="405"/>
      <c r="K415" s="405"/>
      <c r="L415" s="405"/>
    </row>
    <row r="416" spans="3:12">
      <c r="C416" s="405"/>
      <c r="D416" s="405"/>
      <c r="E416" s="405"/>
      <c r="F416" s="405"/>
      <c r="G416" s="405"/>
      <c r="H416" s="405"/>
      <c r="I416" s="405"/>
      <c r="J416" s="405"/>
      <c r="K416" s="405"/>
      <c r="L416" s="405"/>
    </row>
    <row r="417" spans="3:12">
      <c r="C417" s="405"/>
      <c r="D417" s="405"/>
      <c r="E417" s="405"/>
      <c r="F417" s="405"/>
      <c r="G417" s="405"/>
      <c r="H417" s="405"/>
      <c r="I417" s="405"/>
      <c r="J417" s="405"/>
      <c r="K417" s="405"/>
      <c r="L417" s="405"/>
    </row>
    <row r="418" spans="3:12">
      <c r="C418" s="405"/>
      <c r="D418" s="405"/>
      <c r="E418" s="405"/>
      <c r="F418" s="405"/>
      <c r="G418" s="405"/>
      <c r="H418" s="405"/>
      <c r="I418" s="405"/>
      <c r="J418" s="405"/>
      <c r="K418" s="405"/>
      <c r="L418" s="405"/>
    </row>
    <row r="419" spans="3:12">
      <c r="C419" s="405"/>
      <c r="D419" s="405"/>
      <c r="E419" s="405"/>
      <c r="F419" s="405"/>
      <c r="G419" s="405"/>
      <c r="H419" s="405"/>
      <c r="I419" s="405"/>
      <c r="J419" s="405"/>
      <c r="K419" s="405"/>
      <c r="L419" s="405"/>
    </row>
    <row r="420" spans="3:12">
      <c r="C420" s="405"/>
      <c r="D420" s="405"/>
      <c r="E420" s="405"/>
      <c r="F420" s="405"/>
      <c r="G420" s="405"/>
      <c r="H420" s="405"/>
      <c r="I420" s="405"/>
      <c r="J420" s="405"/>
      <c r="K420" s="405"/>
      <c r="L420" s="405"/>
    </row>
    <row r="421" spans="3:12">
      <c r="C421" s="405"/>
      <c r="D421" s="405"/>
      <c r="E421" s="405"/>
      <c r="F421" s="405"/>
      <c r="G421" s="405"/>
      <c r="H421" s="405"/>
      <c r="I421" s="405"/>
      <c r="J421" s="405"/>
      <c r="K421" s="405"/>
      <c r="L421" s="405"/>
    </row>
    <row r="422" spans="3:12">
      <c r="C422" s="405"/>
      <c r="D422" s="405"/>
      <c r="E422" s="405"/>
      <c r="F422" s="405"/>
      <c r="G422" s="405"/>
      <c r="H422" s="405"/>
      <c r="I422" s="405"/>
      <c r="J422" s="405"/>
      <c r="K422" s="405"/>
      <c r="L422" s="405"/>
    </row>
    <row r="423" spans="3:12">
      <c r="C423" s="405"/>
      <c r="D423" s="405"/>
      <c r="E423" s="405"/>
      <c r="F423" s="405"/>
      <c r="G423" s="405"/>
      <c r="H423" s="405"/>
      <c r="I423" s="405"/>
      <c r="J423" s="405"/>
      <c r="K423" s="405"/>
      <c r="L423" s="405"/>
    </row>
    <row r="424" spans="3:12">
      <c r="C424" s="405"/>
      <c r="D424" s="405"/>
      <c r="E424" s="405"/>
      <c r="F424" s="405"/>
      <c r="G424" s="405"/>
      <c r="H424" s="405"/>
      <c r="I424" s="405"/>
      <c r="J424" s="405"/>
      <c r="K424" s="405"/>
      <c r="L424" s="405"/>
    </row>
    <row r="425" spans="3:12">
      <c r="C425" s="405"/>
      <c r="D425" s="405"/>
      <c r="E425" s="405"/>
      <c r="F425" s="405"/>
      <c r="G425" s="405"/>
      <c r="H425" s="405"/>
      <c r="I425" s="405"/>
      <c r="J425" s="405"/>
      <c r="K425" s="405"/>
      <c r="L425" s="405"/>
    </row>
    <row r="426" spans="3:12">
      <c r="C426" s="405"/>
      <c r="D426" s="405"/>
      <c r="E426" s="405"/>
      <c r="F426" s="405"/>
      <c r="G426" s="405"/>
      <c r="H426" s="405"/>
      <c r="I426" s="405"/>
      <c r="J426" s="405"/>
      <c r="K426" s="405"/>
      <c r="L426" s="405"/>
    </row>
    <row r="427" spans="3:12">
      <c r="C427" s="405"/>
      <c r="D427" s="405"/>
      <c r="E427" s="405"/>
      <c r="F427" s="405"/>
      <c r="G427" s="405"/>
      <c r="H427" s="405"/>
      <c r="I427" s="405"/>
      <c r="J427" s="405"/>
      <c r="K427" s="405"/>
      <c r="L427" s="405"/>
    </row>
    <row r="428" spans="3:12">
      <c r="C428" s="405"/>
      <c r="D428" s="405"/>
      <c r="E428" s="405"/>
      <c r="F428" s="405"/>
      <c r="G428" s="405"/>
      <c r="H428" s="405"/>
      <c r="I428" s="405"/>
      <c r="J428" s="405"/>
      <c r="K428" s="405"/>
      <c r="L428" s="405"/>
    </row>
    <row r="429" spans="3:12">
      <c r="C429" s="405"/>
      <c r="D429" s="405"/>
      <c r="E429" s="405"/>
      <c r="F429" s="405"/>
      <c r="G429" s="405"/>
      <c r="H429" s="405"/>
      <c r="I429" s="405"/>
      <c r="J429" s="405"/>
      <c r="K429" s="405"/>
      <c r="L429" s="405"/>
    </row>
    <row r="430" spans="3:12">
      <c r="C430" s="405"/>
      <c r="D430" s="405"/>
      <c r="E430" s="405"/>
      <c r="F430" s="405"/>
      <c r="G430" s="405"/>
      <c r="H430" s="405"/>
      <c r="I430" s="405"/>
      <c r="J430" s="405"/>
      <c r="K430" s="405"/>
      <c r="L430" s="405"/>
    </row>
    <row r="431" spans="3:12">
      <c r="C431" s="405"/>
      <c r="D431" s="405"/>
      <c r="E431" s="405"/>
      <c r="F431" s="405"/>
      <c r="G431" s="405"/>
      <c r="H431" s="405"/>
      <c r="I431" s="405"/>
      <c r="J431" s="405"/>
      <c r="K431" s="405"/>
      <c r="L431" s="405"/>
    </row>
    <row r="432" spans="3:12">
      <c r="C432" s="405"/>
      <c r="D432" s="405"/>
      <c r="E432" s="405"/>
      <c r="F432" s="405"/>
      <c r="G432" s="405"/>
      <c r="H432" s="405"/>
      <c r="I432" s="405"/>
      <c r="J432" s="405"/>
      <c r="K432" s="405"/>
      <c r="L432" s="405"/>
    </row>
    <row r="433" spans="3:12">
      <c r="C433" s="405"/>
      <c r="D433" s="405"/>
      <c r="E433" s="405"/>
      <c r="F433" s="405"/>
      <c r="G433" s="405"/>
      <c r="H433" s="405"/>
      <c r="I433" s="405"/>
      <c r="J433" s="405"/>
      <c r="K433" s="405"/>
      <c r="L433" s="405"/>
    </row>
    <row r="434" spans="3:12">
      <c r="C434" s="405"/>
      <c r="D434" s="405"/>
      <c r="E434" s="405"/>
      <c r="F434" s="405"/>
      <c r="G434" s="405"/>
      <c r="H434" s="405"/>
      <c r="I434" s="405"/>
      <c r="J434" s="405"/>
      <c r="K434" s="405"/>
      <c r="L434" s="405"/>
    </row>
    <row r="435" spans="3:12">
      <c r="C435" s="405"/>
      <c r="D435" s="405"/>
      <c r="E435" s="405"/>
      <c r="F435" s="405"/>
      <c r="G435" s="405"/>
      <c r="H435" s="405"/>
      <c r="I435" s="405"/>
      <c r="J435" s="405"/>
      <c r="K435" s="405"/>
      <c r="L435" s="405"/>
    </row>
    <row r="436" spans="3:12">
      <c r="C436" s="405"/>
      <c r="D436" s="405"/>
      <c r="E436" s="405"/>
      <c r="F436" s="405"/>
      <c r="G436" s="405"/>
      <c r="H436" s="405"/>
      <c r="I436" s="405"/>
      <c r="J436" s="405"/>
      <c r="K436" s="405"/>
      <c r="L436" s="405"/>
    </row>
    <row r="437" spans="3:12">
      <c r="C437" s="405"/>
      <c r="D437" s="405"/>
      <c r="E437" s="405"/>
      <c r="F437" s="405"/>
      <c r="G437" s="405"/>
      <c r="H437" s="405"/>
      <c r="I437" s="405"/>
      <c r="J437" s="405"/>
      <c r="K437" s="405"/>
      <c r="L437" s="405"/>
    </row>
    <row r="438" spans="3:12">
      <c r="C438" s="405"/>
      <c r="D438" s="405"/>
      <c r="E438" s="405"/>
      <c r="F438" s="405"/>
      <c r="G438" s="405"/>
      <c r="H438" s="405"/>
      <c r="I438" s="405"/>
      <c r="J438" s="405"/>
      <c r="K438" s="405"/>
      <c r="L438" s="405"/>
    </row>
    <row r="439" spans="3:12">
      <c r="C439" s="405"/>
      <c r="D439" s="405"/>
      <c r="E439" s="405"/>
      <c r="F439" s="405"/>
      <c r="G439" s="405"/>
      <c r="H439" s="405"/>
      <c r="I439" s="405"/>
      <c r="J439" s="405"/>
      <c r="K439" s="405"/>
      <c r="L439" s="405"/>
    </row>
    <row r="440" spans="3:12">
      <c r="C440" s="405"/>
      <c r="D440" s="405"/>
      <c r="E440" s="405"/>
      <c r="F440" s="405"/>
      <c r="G440" s="405"/>
      <c r="H440" s="405"/>
      <c r="I440" s="405"/>
      <c r="J440" s="405"/>
      <c r="K440" s="405"/>
      <c r="L440" s="405"/>
    </row>
    <row r="441" spans="3:12">
      <c r="C441" s="405"/>
      <c r="D441" s="405"/>
      <c r="E441" s="405"/>
      <c r="F441" s="405"/>
      <c r="G441" s="405"/>
      <c r="H441" s="405"/>
      <c r="I441" s="405"/>
      <c r="J441" s="405"/>
      <c r="K441" s="405"/>
      <c r="L441" s="405"/>
    </row>
    <row r="442" spans="3:12">
      <c r="C442" s="405"/>
      <c r="D442" s="405"/>
      <c r="E442" s="405"/>
      <c r="F442" s="405"/>
      <c r="G442" s="405"/>
      <c r="H442" s="405"/>
      <c r="I442" s="405"/>
      <c r="J442" s="405"/>
      <c r="K442" s="405"/>
      <c r="L442" s="405"/>
    </row>
    <row r="443" spans="3:12">
      <c r="C443" s="405"/>
      <c r="D443" s="405"/>
      <c r="E443" s="405"/>
      <c r="F443" s="405"/>
      <c r="G443" s="405"/>
      <c r="H443" s="405"/>
      <c r="I443" s="405"/>
      <c r="J443" s="405"/>
      <c r="K443" s="405"/>
      <c r="L443" s="405"/>
    </row>
    <row r="444" spans="3:12">
      <c r="C444" s="405"/>
      <c r="D444" s="405"/>
      <c r="E444" s="405"/>
      <c r="F444" s="405"/>
      <c r="G444" s="405"/>
      <c r="H444" s="405"/>
      <c r="I444" s="405"/>
      <c r="J444" s="405"/>
      <c r="K444" s="405"/>
      <c r="L444" s="405"/>
    </row>
    <row r="445" spans="3:12">
      <c r="C445" s="405"/>
      <c r="D445" s="405"/>
      <c r="E445" s="405"/>
      <c r="F445" s="405"/>
      <c r="G445" s="405"/>
      <c r="H445" s="405"/>
      <c r="I445" s="405"/>
      <c r="J445" s="405"/>
      <c r="K445" s="405"/>
      <c r="L445" s="405"/>
    </row>
    <row r="446" spans="3:12">
      <c r="C446" s="405"/>
      <c r="D446" s="405"/>
      <c r="E446" s="405"/>
      <c r="F446" s="405"/>
      <c r="G446" s="405"/>
      <c r="H446" s="405"/>
      <c r="I446" s="405"/>
      <c r="J446" s="405"/>
      <c r="K446" s="405"/>
      <c r="L446" s="405"/>
    </row>
    <row r="447" spans="3:12">
      <c r="C447" s="405"/>
      <c r="D447" s="405"/>
      <c r="E447" s="405"/>
      <c r="F447" s="405"/>
      <c r="G447" s="405"/>
      <c r="H447" s="405"/>
      <c r="I447" s="405"/>
      <c r="J447" s="405"/>
      <c r="K447" s="405"/>
      <c r="L447" s="405"/>
    </row>
    <row r="448" spans="3:12">
      <c r="C448" s="405"/>
      <c r="D448" s="405"/>
      <c r="E448" s="405"/>
      <c r="F448" s="405"/>
      <c r="G448" s="405"/>
      <c r="H448" s="405"/>
      <c r="I448" s="405"/>
      <c r="J448" s="405"/>
      <c r="K448" s="405"/>
      <c r="L448" s="405"/>
    </row>
    <row r="449" spans="3:12">
      <c r="C449" s="405"/>
      <c r="D449" s="405"/>
      <c r="E449" s="405"/>
      <c r="F449" s="405"/>
      <c r="G449" s="405"/>
      <c r="H449" s="405"/>
      <c r="I449" s="405"/>
      <c r="J449" s="405"/>
      <c r="K449" s="405"/>
      <c r="L449" s="405"/>
    </row>
    <row r="450" spans="3:12">
      <c r="C450" s="405"/>
      <c r="D450" s="405"/>
      <c r="E450" s="405"/>
      <c r="F450" s="405"/>
      <c r="G450" s="405"/>
      <c r="H450" s="405"/>
      <c r="I450" s="405"/>
      <c r="J450" s="405"/>
      <c r="K450" s="405"/>
      <c r="L450" s="405"/>
    </row>
    <row r="451" spans="3:12">
      <c r="C451" s="405"/>
      <c r="D451" s="405"/>
      <c r="E451" s="405"/>
      <c r="F451" s="405"/>
      <c r="G451" s="405"/>
      <c r="H451" s="405"/>
      <c r="I451" s="405"/>
      <c r="J451" s="405"/>
      <c r="K451" s="405"/>
      <c r="L451" s="405"/>
    </row>
    <row r="452" spans="3:12">
      <c r="C452" s="405"/>
      <c r="D452" s="405"/>
      <c r="E452" s="405"/>
      <c r="F452" s="405"/>
      <c r="G452" s="405"/>
      <c r="H452" s="405"/>
      <c r="I452" s="405"/>
      <c r="J452" s="405"/>
      <c r="K452" s="405"/>
      <c r="L452" s="405"/>
    </row>
    <row r="453" spans="3:12">
      <c r="C453" s="405"/>
      <c r="D453" s="405"/>
      <c r="E453" s="405"/>
      <c r="F453" s="405"/>
      <c r="G453" s="405"/>
      <c r="H453" s="405"/>
      <c r="I453" s="405"/>
      <c r="J453" s="405"/>
      <c r="K453" s="405"/>
      <c r="L453" s="405"/>
    </row>
    <row r="454" spans="3:12">
      <c r="C454" s="405"/>
      <c r="D454" s="405"/>
      <c r="E454" s="405"/>
      <c r="F454" s="405"/>
      <c r="G454" s="405"/>
      <c r="H454" s="405"/>
      <c r="I454" s="405"/>
      <c r="J454" s="405"/>
      <c r="K454" s="405"/>
      <c r="L454" s="405"/>
    </row>
    <row r="455" spans="3:12">
      <c r="C455" s="405"/>
      <c r="D455" s="405"/>
      <c r="E455" s="405"/>
      <c r="F455" s="405"/>
      <c r="G455" s="405"/>
      <c r="H455" s="405"/>
      <c r="I455" s="405"/>
      <c r="J455" s="405"/>
      <c r="K455" s="405"/>
      <c r="L455" s="405"/>
    </row>
    <row r="456" spans="3:12">
      <c r="C456" s="405"/>
      <c r="D456" s="405"/>
      <c r="E456" s="405"/>
      <c r="F456" s="405"/>
      <c r="G456" s="405"/>
      <c r="H456" s="405"/>
      <c r="I456" s="405"/>
      <c r="J456" s="405"/>
      <c r="K456" s="405"/>
      <c r="L456" s="405"/>
    </row>
    <row r="457" spans="3:12">
      <c r="C457" s="405"/>
      <c r="D457" s="405"/>
      <c r="E457" s="405"/>
      <c r="F457" s="405"/>
      <c r="G457" s="405"/>
      <c r="H457" s="405"/>
      <c r="I457" s="405"/>
      <c r="J457" s="405"/>
      <c r="K457" s="405"/>
      <c r="L457" s="405"/>
    </row>
    <row r="458" spans="3:12">
      <c r="C458" s="405"/>
      <c r="D458" s="405"/>
      <c r="E458" s="405"/>
      <c r="F458" s="405"/>
      <c r="G458" s="405"/>
      <c r="H458" s="405"/>
      <c r="I458" s="405"/>
      <c r="J458" s="405"/>
      <c r="K458" s="405"/>
      <c r="L458" s="405"/>
    </row>
    <row r="459" spans="3:12">
      <c r="C459" s="405"/>
      <c r="D459" s="405"/>
      <c r="E459" s="405"/>
      <c r="F459" s="405"/>
      <c r="G459" s="405"/>
      <c r="H459" s="405"/>
      <c r="I459" s="405"/>
      <c r="J459" s="405"/>
      <c r="K459" s="405"/>
      <c r="L459" s="405"/>
    </row>
    <row r="460" spans="3:12">
      <c r="C460" s="405"/>
      <c r="D460" s="405"/>
      <c r="E460" s="405"/>
      <c r="F460" s="405"/>
      <c r="G460" s="405"/>
      <c r="H460" s="405"/>
      <c r="I460" s="405"/>
      <c r="J460" s="405"/>
      <c r="K460" s="405"/>
      <c r="L460" s="405"/>
    </row>
    <row r="461" spans="3:12">
      <c r="C461" s="405"/>
      <c r="D461" s="405"/>
      <c r="E461" s="405"/>
      <c r="F461" s="405"/>
      <c r="G461" s="405"/>
      <c r="H461" s="405"/>
      <c r="I461" s="405"/>
      <c r="J461" s="405"/>
      <c r="K461" s="405"/>
      <c r="L461" s="405"/>
    </row>
    <row r="462" spans="3:12">
      <c r="C462" s="405"/>
      <c r="D462" s="405"/>
      <c r="E462" s="405"/>
      <c r="F462" s="405"/>
      <c r="G462" s="405"/>
      <c r="H462" s="405"/>
      <c r="I462" s="405"/>
      <c r="J462" s="405"/>
      <c r="K462" s="405"/>
      <c r="L462" s="405"/>
    </row>
    <row r="463" spans="3:12">
      <c r="C463" s="405"/>
      <c r="D463" s="405"/>
      <c r="E463" s="405"/>
      <c r="F463" s="405"/>
      <c r="G463" s="405"/>
      <c r="H463" s="405"/>
      <c r="I463" s="405"/>
      <c r="J463" s="405"/>
      <c r="K463" s="405"/>
      <c r="L463" s="405"/>
    </row>
    <row r="464" spans="3:12">
      <c r="C464" s="405"/>
      <c r="D464" s="405"/>
      <c r="E464" s="405"/>
      <c r="F464" s="405"/>
      <c r="G464" s="405"/>
      <c r="H464" s="405"/>
      <c r="I464" s="405"/>
      <c r="J464" s="405"/>
      <c r="K464" s="405"/>
      <c r="L464" s="405"/>
    </row>
    <row r="465" spans="3:12">
      <c r="C465" s="405"/>
      <c r="D465" s="405"/>
      <c r="E465" s="405"/>
      <c r="F465" s="405"/>
      <c r="G465" s="405"/>
      <c r="H465" s="405"/>
      <c r="I465" s="405"/>
      <c r="J465" s="405"/>
      <c r="K465" s="405"/>
      <c r="L465" s="405"/>
    </row>
    <row r="466" spans="3:12">
      <c r="C466" s="405"/>
      <c r="D466" s="405"/>
      <c r="E466" s="405"/>
      <c r="F466" s="405"/>
      <c r="G466" s="405"/>
      <c r="H466" s="405"/>
      <c r="I466" s="405"/>
      <c r="J466" s="405"/>
      <c r="K466" s="405"/>
      <c r="L466" s="405"/>
    </row>
    <row r="467" spans="3:12">
      <c r="C467" s="405"/>
      <c r="D467" s="405"/>
      <c r="E467" s="405"/>
      <c r="F467" s="405"/>
      <c r="G467" s="405"/>
      <c r="H467" s="405"/>
      <c r="I467" s="405"/>
      <c r="J467" s="405"/>
      <c r="K467" s="405"/>
      <c r="L467" s="405"/>
    </row>
    <row r="468" spans="3:12">
      <c r="C468" s="405"/>
      <c r="D468" s="405"/>
      <c r="E468" s="405"/>
      <c r="F468" s="405"/>
      <c r="G468" s="405"/>
      <c r="H468" s="405"/>
      <c r="I468" s="405"/>
      <c r="J468" s="405"/>
      <c r="K468" s="405"/>
      <c r="L468" s="405"/>
    </row>
    <row r="469" spans="3:12">
      <c r="C469" s="405"/>
      <c r="D469" s="405"/>
      <c r="E469" s="405"/>
      <c r="F469" s="405"/>
      <c r="G469" s="405"/>
      <c r="H469" s="405"/>
      <c r="I469" s="405"/>
      <c r="J469" s="405"/>
      <c r="K469" s="405"/>
      <c r="L469" s="405"/>
    </row>
    <row r="470" spans="3:12">
      <c r="C470" s="405"/>
      <c r="D470" s="405"/>
      <c r="E470" s="405"/>
      <c r="F470" s="405"/>
      <c r="G470" s="405"/>
      <c r="H470" s="405"/>
      <c r="I470" s="405"/>
      <c r="J470" s="405"/>
      <c r="K470" s="405"/>
      <c r="L470" s="405"/>
    </row>
    <row r="471" spans="3:12">
      <c r="C471" s="405"/>
      <c r="D471" s="405"/>
      <c r="E471" s="405"/>
      <c r="F471" s="405"/>
      <c r="G471" s="405"/>
      <c r="H471" s="405"/>
      <c r="I471" s="405"/>
      <c r="J471" s="405"/>
      <c r="K471" s="405"/>
      <c r="L471" s="405"/>
    </row>
    <row r="472" spans="3:12">
      <c r="C472" s="405"/>
      <c r="D472" s="405"/>
      <c r="E472" s="405"/>
      <c r="F472" s="405"/>
      <c r="G472" s="405"/>
      <c r="H472" s="405"/>
      <c r="I472" s="405"/>
      <c r="J472" s="405"/>
      <c r="K472" s="405"/>
      <c r="L472" s="405"/>
    </row>
    <row r="473" spans="3:12">
      <c r="C473" s="405"/>
      <c r="D473" s="405"/>
      <c r="E473" s="405"/>
      <c r="F473" s="405"/>
      <c r="G473" s="405"/>
      <c r="H473" s="405"/>
      <c r="I473" s="405"/>
      <c r="J473" s="405"/>
      <c r="K473" s="405"/>
      <c r="L473" s="405"/>
    </row>
    <row r="474" spans="3:12">
      <c r="C474" s="405"/>
      <c r="D474" s="405"/>
      <c r="E474" s="405"/>
      <c r="F474" s="405"/>
      <c r="G474" s="405"/>
      <c r="H474" s="405"/>
      <c r="I474" s="405"/>
      <c r="J474" s="405"/>
      <c r="K474" s="405"/>
      <c r="L474" s="405"/>
    </row>
    <row r="475" spans="3:12">
      <c r="C475" s="405"/>
      <c r="D475" s="405"/>
      <c r="E475" s="405"/>
      <c r="F475" s="405"/>
      <c r="G475" s="405"/>
      <c r="H475" s="405"/>
      <c r="I475" s="405"/>
      <c r="J475" s="405"/>
      <c r="K475" s="405"/>
      <c r="L475" s="405"/>
    </row>
    <row r="476" spans="3:12">
      <c r="C476" s="405"/>
      <c r="D476" s="405"/>
      <c r="E476" s="405"/>
      <c r="F476" s="405"/>
      <c r="G476" s="405"/>
      <c r="H476" s="405"/>
      <c r="I476" s="405"/>
      <c r="J476" s="405"/>
      <c r="K476" s="405"/>
      <c r="L476" s="405"/>
    </row>
    <row r="477" spans="3:12">
      <c r="C477" s="405"/>
      <c r="D477" s="405"/>
      <c r="E477" s="405"/>
      <c r="F477" s="405"/>
      <c r="G477" s="405"/>
      <c r="H477" s="405"/>
      <c r="I477" s="405"/>
      <c r="J477" s="405"/>
      <c r="K477" s="405"/>
      <c r="L477" s="405"/>
    </row>
    <row r="478" spans="3:12">
      <c r="C478" s="405"/>
      <c r="D478" s="405"/>
      <c r="E478" s="405"/>
      <c r="F478" s="405"/>
      <c r="G478" s="405"/>
      <c r="H478" s="405"/>
      <c r="I478" s="405"/>
      <c r="J478" s="405"/>
      <c r="K478" s="405"/>
      <c r="L478" s="405"/>
    </row>
    <row r="479" spans="3:12">
      <c r="C479" s="405"/>
      <c r="D479" s="405"/>
      <c r="E479" s="405"/>
      <c r="F479" s="405"/>
      <c r="G479" s="405"/>
      <c r="H479" s="405"/>
      <c r="I479" s="405"/>
      <c r="J479" s="405"/>
      <c r="K479" s="405"/>
      <c r="L479" s="405"/>
    </row>
    <row r="480" spans="3:12">
      <c r="C480" s="405"/>
      <c r="D480" s="405"/>
      <c r="E480" s="405"/>
      <c r="F480" s="405"/>
      <c r="G480" s="405"/>
      <c r="H480" s="405"/>
      <c r="I480" s="405"/>
      <c r="J480" s="405"/>
      <c r="K480" s="405"/>
      <c r="L480" s="405"/>
    </row>
    <row r="481" spans="3:12">
      <c r="C481" s="405"/>
      <c r="D481" s="405"/>
      <c r="E481" s="405"/>
      <c r="F481" s="405"/>
      <c r="G481" s="405"/>
      <c r="H481" s="405"/>
      <c r="I481" s="405"/>
      <c r="J481" s="405"/>
      <c r="K481" s="405"/>
      <c r="L481" s="405"/>
    </row>
    <row r="482" spans="3:12">
      <c r="C482" s="405"/>
      <c r="D482" s="405"/>
      <c r="E482" s="405"/>
      <c r="F482" s="405"/>
      <c r="G482" s="405"/>
      <c r="H482" s="405"/>
      <c r="I482" s="405"/>
      <c r="J482" s="405"/>
      <c r="K482" s="405"/>
      <c r="L482" s="405"/>
    </row>
    <row r="483" spans="3:12">
      <c r="C483" s="405"/>
      <c r="D483" s="405"/>
      <c r="E483" s="405"/>
      <c r="F483" s="405"/>
      <c r="G483" s="405"/>
      <c r="H483" s="405"/>
      <c r="I483" s="405"/>
      <c r="J483" s="405"/>
      <c r="K483" s="405"/>
      <c r="L483" s="405"/>
    </row>
    <row r="484" spans="3:12">
      <c r="C484" s="405"/>
      <c r="D484" s="405"/>
      <c r="E484" s="405"/>
      <c r="F484" s="405"/>
      <c r="G484" s="405"/>
      <c r="H484" s="405"/>
      <c r="I484" s="405"/>
      <c r="J484" s="405"/>
      <c r="K484" s="405"/>
      <c r="L484" s="405"/>
    </row>
    <row r="485" spans="3:12">
      <c r="C485" s="405"/>
      <c r="D485" s="405"/>
      <c r="E485" s="405"/>
      <c r="F485" s="405"/>
      <c r="G485" s="405"/>
      <c r="H485" s="405"/>
      <c r="I485" s="405"/>
      <c r="J485" s="405"/>
      <c r="K485" s="405"/>
      <c r="L485" s="405"/>
    </row>
    <row r="486" spans="3:12">
      <c r="C486" s="405"/>
      <c r="D486" s="405"/>
      <c r="E486" s="405"/>
      <c r="F486" s="405"/>
      <c r="G486" s="405"/>
      <c r="H486" s="405"/>
      <c r="I486" s="405"/>
      <c r="J486" s="405"/>
      <c r="K486" s="405"/>
      <c r="L486" s="405"/>
    </row>
    <row r="487" spans="3:12">
      <c r="C487" s="405"/>
      <c r="D487" s="405"/>
      <c r="E487" s="405"/>
      <c r="F487" s="405"/>
      <c r="G487" s="405"/>
      <c r="H487" s="405"/>
      <c r="I487" s="405"/>
      <c r="J487" s="405"/>
      <c r="K487" s="405"/>
      <c r="L487" s="405"/>
    </row>
    <row r="488" spans="3:12">
      <c r="C488" s="405"/>
      <c r="D488" s="405"/>
      <c r="E488" s="405"/>
      <c r="F488" s="405"/>
      <c r="G488" s="405"/>
      <c r="H488" s="405"/>
      <c r="I488" s="405"/>
      <c r="J488" s="405"/>
      <c r="K488" s="405"/>
      <c r="L488" s="405"/>
    </row>
    <row r="489" spans="3:12">
      <c r="C489" s="405"/>
      <c r="D489" s="405"/>
      <c r="E489" s="405"/>
      <c r="F489" s="405"/>
      <c r="G489" s="405"/>
      <c r="H489" s="405"/>
      <c r="I489" s="405"/>
      <c r="J489" s="405"/>
      <c r="K489" s="405"/>
      <c r="L489" s="405"/>
    </row>
    <row r="490" spans="3:12">
      <c r="C490" s="405"/>
      <c r="D490" s="405"/>
      <c r="E490" s="405"/>
      <c r="F490" s="405"/>
      <c r="G490" s="405"/>
      <c r="H490" s="405"/>
      <c r="I490" s="405"/>
      <c r="J490" s="405"/>
      <c r="K490" s="405"/>
      <c r="L490" s="405"/>
    </row>
    <row r="491" spans="3:12">
      <c r="C491" s="405"/>
      <c r="D491" s="405"/>
      <c r="E491" s="405"/>
      <c r="F491" s="405"/>
      <c r="G491" s="405"/>
      <c r="H491" s="405"/>
      <c r="I491" s="405"/>
      <c r="J491" s="405"/>
      <c r="K491" s="405"/>
      <c r="L491" s="405"/>
    </row>
    <row r="492" spans="3:12">
      <c r="C492" s="405"/>
      <c r="D492" s="405"/>
      <c r="E492" s="405"/>
      <c r="F492" s="405"/>
      <c r="G492" s="405"/>
      <c r="H492" s="405"/>
      <c r="I492" s="405"/>
      <c r="J492" s="405"/>
      <c r="K492" s="405"/>
      <c r="L492" s="405"/>
    </row>
    <row r="493" spans="3:12">
      <c r="C493" s="405"/>
      <c r="D493" s="405"/>
      <c r="E493" s="405"/>
      <c r="F493" s="405"/>
      <c r="G493" s="405"/>
      <c r="H493" s="405"/>
      <c r="I493" s="405"/>
      <c r="J493" s="405"/>
      <c r="K493" s="405"/>
      <c r="L493" s="405"/>
    </row>
    <row r="494" spans="3:12">
      <c r="C494" s="405"/>
      <c r="D494" s="405"/>
      <c r="E494" s="405"/>
      <c r="F494" s="405"/>
      <c r="G494" s="405"/>
      <c r="H494" s="405"/>
      <c r="I494" s="405"/>
      <c r="J494" s="405"/>
      <c r="K494" s="405"/>
      <c r="L494" s="405"/>
    </row>
    <row r="495" spans="3:12">
      <c r="C495" s="405"/>
      <c r="D495" s="405"/>
      <c r="E495" s="405"/>
      <c r="F495" s="405"/>
      <c r="G495" s="405"/>
      <c r="H495" s="405"/>
      <c r="I495" s="405"/>
      <c r="J495" s="405"/>
      <c r="K495" s="405"/>
      <c r="L495" s="405"/>
    </row>
    <row r="496" spans="3:12">
      <c r="C496" s="405"/>
      <c r="D496" s="405"/>
      <c r="E496" s="405"/>
      <c r="F496" s="405"/>
      <c r="G496" s="405"/>
      <c r="H496" s="405"/>
      <c r="I496" s="405"/>
      <c r="J496" s="405"/>
      <c r="K496" s="405"/>
      <c r="L496" s="405"/>
    </row>
    <row r="497" spans="3:12">
      <c r="C497" s="405"/>
      <c r="D497" s="405"/>
      <c r="E497" s="405"/>
      <c r="F497" s="405"/>
      <c r="G497" s="405"/>
      <c r="H497" s="405"/>
      <c r="I497" s="405"/>
      <c r="J497" s="405"/>
      <c r="K497" s="405"/>
      <c r="L497" s="405"/>
    </row>
    <row r="498" spans="3:12">
      <c r="C498" s="405"/>
      <c r="D498" s="405"/>
      <c r="E498" s="405"/>
      <c r="F498" s="405"/>
      <c r="G498" s="405"/>
      <c r="H498" s="405"/>
      <c r="I498" s="405"/>
      <c r="J498" s="405"/>
      <c r="K498" s="405"/>
      <c r="L498" s="405"/>
    </row>
    <row r="499" spans="3:12">
      <c r="C499" s="405"/>
      <c r="D499" s="405"/>
      <c r="E499" s="405"/>
      <c r="F499" s="405"/>
      <c r="G499" s="405"/>
      <c r="H499" s="405"/>
      <c r="I499" s="405"/>
      <c r="J499" s="405"/>
      <c r="K499" s="405"/>
      <c r="L499" s="405"/>
    </row>
    <row r="500" spans="3:12">
      <c r="C500" s="405"/>
      <c r="D500" s="405"/>
      <c r="E500" s="405"/>
      <c r="F500" s="405"/>
      <c r="G500" s="405"/>
      <c r="H500" s="405"/>
      <c r="I500" s="405"/>
      <c r="J500" s="405"/>
      <c r="K500" s="405"/>
      <c r="L500" s="405"/>
    </row>
    <row r="501" spans="3:12">
      <c r="C501" s="405"/>
      <c r="D501" s="405"/>
      <c r="E501" s="405"/>
      <c r="F501" s="405"/>
      <c r="G501" s="405"/>
      <c r="H501" s="405"/>
      <c r="I501" s="405"/>
      <c r="J501" s="405"/>
      <c r="K501" s="405"/>
      <c r="L501" s="405"/>
    </row>
    <row r="502" spans="3:12">
      <c r="C502" s="405"/>
      <c r="D502" s="405"/>
      <c r="E502" s="405"/>
      <c r="F502" s="405"/>
      <c r="G502" s="405"/>
      <c r="H502" s="405"/>
      <c r="I502" s="405"/>
      <c r="J502" s="405"/>
      <c r="K502" s="405"/>
      <c r="L502" s="405"/>
    </row>
    <row r="503" spans="3:12">
      <c r="C503" s="405"/>
      <c r="D503" s="405"/>
      <c r="E503" s="405"/>
      <c r="F503" s="405"/>
      <c r="G503" s="405"/>
      <c r="H503" s="405"/>
      <c r="I503" s="405"/>
      <c r="J503" s="405"/>
      <c r="K503" s="405"/>
      <c r="L503" s="405"/>
    </row>
    <row r="504" spans="3:12">
      <c r="C504" s="405"/>
      <c r="D504" s="405"/>
      <c r="E504" s="405"/>
      <c r="F504" s="405"/>
      <c r="G504" s="405"/>
      <c r="H504" s="405"/>
      <c r="I504" s="405"/>
      <c r="J504" s="405"/>
      <c r="K504" s="405"/>
      <c r="L504" s="405"/>
    </row>
    <row r="505" spans="3:12">
      <c r="C505" s="405"/>
      <c r="D505" s="405"/>
      <c r="E505" s="405"/>
      <c r="F505" s="405"/>
      <c r="G505" s="405"/>
      <c r="H505" s="405"/>
      <c r="I505" s="405"/>
      <c r="J505" s="405"/>
      <c r="K505" s="405"/>
      <c r="L505" s="405"/>
    </row>
    <row r="506" spans="3:12">
      <c r="C506" s="405"/>
      <c r="D506" s="405"/>
      <c r="E506" s="405"/>
      <c r="F506" s="405"/>
      <c r="G506" s="405"/>
      <c r="H506" s="405"/>
      <c r="I506" s="405"/>
      <c r="J506" s="405"/>
      <c r="K506" s="405"/>
      <c r="L506" s="405"/>
    </row>
    <row r="507" spans="3:12">
      <c r="C507" s="405"/>
      <c r="D507" s="405"/>
      <c r="E507" s="405"/>
      <c r="F507" s="405"/>
      <c r="G507" s="405"/>
      <c r="H507" s="405"/>
      <c r="I507" s="405"/>
      <c r="J507" s="405"/>
      <c r="K507" s="405"/>
      <c r="L507" s="405"/>
    </row>
    <row r="508" spans="3:12">
      <c r="C508" s="405"/>
      <c r="D508" s="405"/>
      <c r="E508" s="405"/>
      <c r="F508" s="405"/>
      <c r="G508" s="405"/>
      <c r="H508" s="405"/>
      <c r="I508" s="405"/>
      <c r="J508" s="405"/>
      <c r="K508" s="405"/>
      <c r="L508" s="405"/>
    </row>
    <row r="509" spans="3:12">
      <c r="C509" s="405"/>
      <c r="D509" s="405"/>
      <c r="E509" s="405"/>
      <c r="F509" s="405"/>
      <c r="G509" s="405"/>
      <c r="H509" s="405"/>
      <c r="I509" s="405"/>
      <c r="J509" s="405"/>
      <c r="K509" s="405"/>
      <c r="L509" s="405"/>
    </row>
    <row r="510" spans="3:12">
      <c r="C510" s="405"/>
      <c r="D510" s="405"/>
      <c r="E510" s="405"/>
      <c r="F510" s="405"/>
      <c r="G510" s="405"/>
      <c r="H510" s="405"/>
      <c r="I510" s="405"/>
      <c r="J510" s="405"/>
      <c r="K510" s="405"/>
      <c r="L510" s="405"/>
    </row>
    <row r="511" spans="3:12">
      <c r="C511" s="405"/>
      <c r="D511" s="405"/>
      <c r="E511" s="405"/>
      <c r="F511" s="405"/>
      <c r="G511" s="405"/>
      <c r="H511" s="405"/>
      <c r="I511" s="405"/>
      <c r="J511" s="405"/>
      <c r="K511" s="405"/>
      <c r="L511" s="405"/>
    </row>
    <row r="512" spans="3:12">
      <c r="C512" s="405"/>
      <c r="D512" s="405"/>
      <c r="E512" s="405"/>
      <c r="F512" s="405"/>
      <c r="G512" s="405"/>
      <c r="H512" s="405"/>
      <c r="I512" s="405"/>
      <c r="J512" s="405"/>
      <c r="K512" s="405"/>
      <c r="L512" s="405"/>
    </row>
    <row r="513" spans="3:12">
      <c r="C513" s="405"/>
      <c r="D513" s="405"/>
      <c r="E513" s="405"/>
      <c r="F513" s="405"/>
      <c r="G513" s="405"/>
      <c r="H513" s="405"/>
      <c r="I513" s="405"/>
      <c r="J513" s="405"/>
      <c r="K513" s="405"/>
      <c r="L513" s="405"/>
    </row>
    <row r="514" spans="3:12">
      <c r="C514" s="405"/>
      <c r="D514" s="405"/>
      <c r="E514" s="405"/>
      <c r="F514" s="405"/>
      <c r="G514" s="405"/>
      <c r="H514" s="405"/>
      <c r="I514" s="405"/>
      <c r="J514" s="405"/>
      <c r="K514" s="405"/>
      <c r="L514" s="405"/>
    </row>
    <row r="515" spans="3:12">
      <c r="C515" s="405"/>
      <c r="D515" s="405"/>
      <c r="E515" s="405"/>
      <c r="F515" s="405"/>
      <c r="G515" s="405"/>
      <c r="H515" s="405"/>
      <c r="I515" s="405"/>
      <c r="J515" s="405"/>
      <c r="K515" s="405"/>
      <c r="L515" s="405"/>
    </row>
    <row r="516" spans="3:12">
      <c r="C516" s="405"/>
      <c r="D516" s="405"/>
      <c r="E516" s="405"/>
      <c r="F516" s="405"/>
      <c r="G516" s="405"/>
      <c r="H516" s="405"/>
      <c r="I516" s="405"/>
      <c r="J516" s="405"/>
      <c r="K516" s="405"/>
      <c r="L516" s="405"/>
    </row>
    <row r="517" spans="3:12">
      <c r="C517" s="405"/>
      <c r="D517" s="405"/>
      <c r="E517" s="405"/>
      <c r="F517" s="405"/>
      <c r="G517" s="405"/>
      <c r="H517" s="405"/>
      <c r="I517" s="405"/>
      <c r="J517" s="405"/>
      <c r="K517" s="405"/>
      <c r="L517" s="405"/>
    </row>
    <row r="518" spans="3:12">
      <c r="C518" s="405"/>
      <c r="D518" s="405"/>
      <c r="E518" s="405"/>
      <c r="F518" s="405"/>
      <c r="G518" s="405"/>
      <c r="H518" s="405"/>
      <c r="I518" s="405"/>
      <c r="J518" s="405"/>
      <c r="K518" s="405"/>
      <c r="L518" s="405"/>
    </row>
    <row r="519" spans="3:12">
      <c r="C519" s="405"/>
      <c r="D519" s="405"/>
      <c r="E519" s="405"/>
      <c r="F519" s="405"/>
      <c r="G519" s="405"/>
      <c r="H519" s="405"/>
      <c r="I519" s="405"/>
      <c r="J519" s="405"/>
      <c r="K519" s="405"/>
      <c r="L519" s="405"/>
    </row>
    <row r="520" spans="3:12">
      <c r="C520" s="405"/>
      <c r="D520" s="405"/>
      <c r="E520" s="405"/>
      <c r="F520" s="405"/>
      <c r="G520" s="405"/>
      <c r="H520" s="405"/>
      <c r="I520" s="405"/>
      <c r="J520" s="405"/>
      <c r="K520" s="405"/>
      <c r="L520" s="405"/>
    </row>
    <row r="521" spans="3:12">
      <c r="C521" s="405"/>
      <c r="D521" s="405"/>
      <c r="E521" s="405"/>
      <c r="F521" s="405"/>
      <c r="G521" s="405"/>
      <c r="H521" s="405"/>
      <c r="I521" s="405"/>
      <c r="J521" s="405"/>
      <c r="K521" s="405"/>
      <c r="L521" s="405"/>
    </row>
    <row r="522" spans="3:12">
      <c r="C522" s="405"/>
      <c r="D522" s="405"/>
      <c r="E522" s="405"/>
      <c r="F522" s="405"/>
      <c r="G522" s="405"/>
      <c r="H522" s="405"/>
      <c r="I522" s="405"/>
      <c r="J522" s="405"/>
      <c r="K522" s="405"/>
      <c r="L522" s="405"/>
    </row>
    <row r="523" spans="3:12">
      <c r="C523" s="405"/>
      <c r="D523" s="405"/>
      <c r="E523" s="405"/>
      <c r="F523" s="405"/>
      <c r="G523" s="405"/>
      <c r="H523" s="405"/>
      <c r="I523" s="405"/>
      <c r="J523" s="405"/>
      <c r="K523" s="405"/>
      <c r="L523" s="405"/>
    </row>
    <row r="524" spans="3:12">
      <c r="C524" s="405"/>
      <c r="D524" s="405"/>
      <c r="E524" s="405"/>
      <c r="F524" s="405"/>
      <c r="G524" s="405"/>
      <c r="H524" s="405"/>
      <c r="I524" s="405"/>
      <c r="J524" s="405"/>
      <c r="K524" s="405"/>
      <c r="L524" s="405"/>
    </row>
    <row r="525" spans="3:12">
      <c r="C525" s="405"/>
      <c r="D525" s="405"/>
      <c r="E525" s="405"/>
      <c r="F525" s="405"/>
      <c r="G525" s="405"/>
      <c r="H525" s="405"/>
      <c r="I525" s="405"/>
      <c r="J525" s="405"/>
      <c r="K525" s="405"/>
      <c r="L525" s="405"/>
    </row>
    <row r="526" spans="3:12">
      <c r="C526" s="405"/>
      <c r="D526" s="405"/>
      <c r="E526" s="405"/>
      <c r="F526" s="405"/>
      <c r="G526" s="405"/>
      <c r="H526" s="405"/>
      <c r="I526" s="405"/>
      <c r="J526" s="405"/>
      <c r="K526" s="405"/>
      <c r="L526" s="405"/>
    </row>
    <row r="527" spans="3:12">
      <c r="C527" s="405"/>
      <c r="D527" s="405"/>
      <c r="E527" s="405"/>
      <c r="F527" s="405"/>
      <c r="G527" s="405"/>
      <c r="H527" s="405"/>
      <c r="I527" s="405"/>
      <c r="J527" s="405"/>
      <c r="K527" s="405"/>
      <c r="L527" s="405"/>
    </row>
    <row r="528" spans="3:12">
      <c r="C528" s="405"/>
      <c r="D528" s="405"/>
      <c r="E528" s="405"/>
      <c r="F528" s="405"/>
      <c r="G528" s="405"/>
      <c r="H528" s="405"/>
      <c r="I528" s="405"/>
      <c r="J528" s="405"/>
      <c r="K528" s="405"/>
      <c r="L528" s="405"/>
    </row>
    <row r="529" spans="3:12">
      <c r="C529" s="405"/>
      <c r="D529" s="405"/>
      <c r="E529" s="405"/>
      <c r="F529" s="405"/>
      <c r="G529" s="405"/>
      <c r="H529" s="405"/>
      <c r="I529" s="405"/>
      <c r="J529" s="405"/>
      <c r="K529" s="405"/>
      <c r="L529" s="405"/>
    </row>
    <row r="530" spans="3:12">
      <c r="C530" s="405"/>
      <c r="D530" s="405"/>
      <c r="E530" s="405"/>
      <c r="F530" s="405"/>
      <c r="G530" s="405"/>
      <c r="H530" s="405"/>
      <c r="I530" s="405"/>
      <c r="J530" s="405"/>
      <c r="K530" s="405"/>
      <c r="L530" s="405"/>
    </row>
    <row r="531" spans="3:12">
      <c r="C531" s="405"/>
      <c r="D531" s="405"/>
      <c r="E531" s="405"/>
      <c r="F531" s="405"/>
      <c r="G531" s="405"/>
      <c r="H531" s="405"/>
      <c r="I531" s="405"/>
      <c r="J531" s="405"/>
      <c r="K531" s="405"/>
      <c r="L531" s="405"/>
    </row>
    <row r="532" spans="3:12">
      <c r="C532" s="405"/>
      <c r="D532" s="405"/>
      <c r="E532" s="405"/>
      <c r="F532" s="405"/>
      <c r="G532" s="405"/>
      <c r="H532" s="405"/>
      <c r="I532" s="405"/>
      <c r="J532" s="405"/>
      <c r="K532" s="405"/>
      <c r="L532" s="405"/>
    </row>
    <row r="533" spans="3:12">
      <c r="C533" s="405"/>
      <c r="D533" s="405"/>
      <c r="E533" s="405"/>
      <c r="F533" s="405"/>
      <c r="G533" s="405"/>
      <c r="H533" s="405"/>
      <c r="I533" s="405"/>
      <c r="J533" s="405"/>
      <c r="K533" s="405"/>
      <c r="L533" s="405"/>
    </row>
    <row r="534" spans="3:12">
      <c r="C534" s="405"/>
      <c r="D534" s="405"/>
      <c r="E534" s="405"/>
      <c r="F534" s="405"/>
      <c r="G534" s="405"/>
      <c r="H534" s="405"/>
      <c r="I534" s="405"/>
      <c r="J534" s="405"/>
      <c r="K534" s="405"/>
      <c r="L534" s="405"/>
    </row>
    <row r="535" spans="3:12">
      <c r="C535" s="405"/>
      <c r="D535" s="405"/>
      <c r="E535" s="405"/>
      <c r="F535" s="405"/>
      <c r="G535" s="405"/>
      <c r="H535" s="405"/>
      <c r="I535" s="405"/>
      <c r="J535" s="405"/>
      <c r="K535" s="405"/>
      <c r="L535" s="405"/>
    </row>
    <row r="536" spans="3:12">
      <c r="C536" s="405"/>
      <c r="D536" s="405"/>
      <c r="E536" s="405"/>
      <c r="F536" s="405"/>
      <c r="G536" s="405"/>
      <c r="H536" s="405"/>
      <c r="I536" s="405"/>
      <c r="J536" s="405"/>
      <c r="K536" s="405"/>
      <c r="L536" s="405"/>
    </row>
    <row r="537" spans="3:12">
      <c r="C537" s="405"/>
      <c r="D537" s="405"/>
      <c r="E537" s="405"/>
      <c r="F537" s="405"/>
      <c r="G537" s="405"/>
      <c r="H537" s="405"/>
      <c r="I537" s="405"/>
      <c r="J537" s="405"/>
      <c r="K537" s="405"/>
      <c r="L537" s="405"/>
    </row>
    <row r="538" spans="3:12">
      <c r="C538" s="405"/>
      <c r="D538" s="405"/>
      <c r="E538" s="405"/>
      <c r="F538" s="405"/>
      <c r="G538" s="405"/>
      <c r="H538" s="405"/>
      <c r="I538" s="405"/>
      <c r="J538" s="405"/>
      <c r="K538" s="405"/>
      <c r="L538" s="405"/>
    </row>
    <row r="539" spans="3:12">
      <c r="C539" s="405"/>
      <c r="D539" s="405"/>
      <c r="E539" s="405"/>
      <c r="F539" s="405"/>
      <c r="G539" s="405"/>
      <c r="H539" s="405"/>
      <c r="I539" s="405"/>
      <c r="J539" s="405"/>
      <c r="K539" s="405"/>
      <c r="L539" s="405"/>
    </row>
    <row r="540" spans="3:12">
      <c r="C540" s="405"/>
      <c r="D540" s="405"/>
      <c r="E540" s="405"/>
      <c r="F540" s="405"/>
      <c r="G540" s="405"/>
      <c r="H540" s="405"/>
      <c r="I540" s="405"/>
      <c r="J540" s="405"/>
      <c r="K540" s="405"/>
      <c r="L540" s="405"/>
    </row>
    <row r="541" spans="3:12">
      <c r="C541" s="405"/>
      <c r="D541" s="405"/>
      <c r="E541" s="405"/>
      <c r="F541" s="405"/>
      <c r="G541" s="405"/>
      <c r="H541" s="405"/>
      <c r="I541" s="405"/>
      <c r="J541" s="405"/>
      <c r="K541" s="405"/>
      <c r="L541" s="405"/>
    </row>
    <row r="542" spans="3:12">
      <c r="C542" s="405"/>
      <c r="D542" s="405"/>
      <c r="E542" s="405"/>
      <c r="F542" s="405"/>
      <c r="G542" s="405"/>
      <c r="H542" s="405"/>
      <c r="I542" s="405"/>
      <c r="J542" s="405"/>
      <c r="K542" s="405"/>
      <c r="L542" s="405"/>
    </row>
    <row r="543" spans="3:12">
      <c r="C543" s="405"/>
      <c r="D543" s="405"/>
      <c r="E543" s="405"/>
      <c r="F543" s="405"/>
      <c r="G543" s="405"/>
      <c r="H543" s="405"/>
      <c r="I543" s="405"/>
      <c r="J543" s="405"/>
      <c r="K543" s="405"/>
      <c r="L543" s="405"/>
    </row>
    <row r="544" spans="3:12">
      <c r="C544" s="405"/>
      <c r="D544" s="405"/>
      <c r="E544" s="405"/>
      <c r="F544" s="405"/>
      <c r="G544" s="405"/>
      <c r="H544" s="405"/>
      <c r="I544" s="405"/>
      <c r="J544" s="405"/>
      <c r="K544" s="405"/>
      <c r="L544" s="405"/>
    </row>
    <row r="545" spans="3:12">
      <c r="C545" s="405"/>
      <c r="D545" s="405"/>
      <c r="E545" s="405"/>
      <c r="F545" s="405"/>
      <c r="G545" s="405"/>
      <c r="H545" s="405"/>
      <c r="I545" s="405"/>
      <c r="J545" s="405"/>
      <c r="K545" s="405"/>
      <c r="L545" s="405"/>
    </row>
    <row r="546" spans="3:12">
      <c r="C546" s="405"/>
      <c r="D546" s="405"/>
      <c r="E546" s="405"/>
      <c r="F546" s="405"/>
      <c r="G546" s="405"/>
      <c r="H546" s="405"/>
      <c r="I546" s="405"/>
      <c r="J546" s="405"/>
      <c r="K546" s="405"/>
      <c r="L546" s="405"/>
    </row>
    <row r="547" spans="3:12">
      <c r="C547" s="405"/>
      <c r="D547" s="405"/>
      <c r="E547" s="405"/>
      <c r="F547" s="405"/>
      <c r="G547" s="405"/>
      <c r="H547" s="405"/>
      <c r="I547" s="405"/>
      <c r="J547" s="405"/>
      <c r="K547" s="405"/>
      <c r="L547" s="405"/>
    </row>
    <row r="548" spans="3:12">
      <c r="C548" s="405"/>
      <c r="D548" s="405"/>
      <c r="E548" s="405"/>
      <c r="F548" s="405"/>
      <c r="G548" s="405"/>
      <c r="H548" s="405"/>
      <c r="I548" s="405"/>
      <c r="J548" s="405"/>
      <c r="K548" s="405"/>
      <c r="L548" s="405"/>
    </row>
    <row r="549" spans="3:12">
      <c r="C549" s="405"/>
      <c r="D549" s="405"/>
      <c r="E549" s="405"/>
      <c r="F549" s="405"/>
      <c r="G549" s="405"/>
      <c r="H549" s="405"/>
      <c r="I549" s="405"/>
      <c r="J549" s="405"/>
      <c r="K549" s="405"/>
      <c r="L549" s="405"/>
    </row>
    <row r="550" spans="3:12">
      <c r="C550" s="405"/>
      <c r="D550" s="405"/>
      <c r="E550" s="405"/>
      <c r="F550" s="405"/>
      <c r="G550" s="405"/>
      <c r="H550" s="405"/>
      <c r="I550" s="405"/>
      <c r="J550" s="405"/>
      <c r="K550" s="405"/>
      <c r="L550" s="405"/>
    </row>
    <row r="551" spans="3:12">
      <c r="C551" s="405"/>
      <c r="D551" s="405"/>
      <c r="E551" s="405"/>
      <c r="F551" s="405"/>
      <c r="G551" s="405"/>
      <c r="H551" s="405"/>
      <c r="I551" s="405"/>
      <c r="J551" s="405"/>
      <c r="K551" s="405"/>
      <c r="L551" s="405"/>
    </row>
    <row r="552" spans="3:12">
      <c r="C552" s="405"/>
      <c r="D552" s="405"/>
      <c r="E552" s="405"/>
      <c r="F552" s="405"/>
      <c r="G552" s="405"/>
      <c r="H552" s="405"/>
      <c r="I552" s="405"/>
      <c r="J552" s="405"/>
      <c r="K552" s="405"/>
      <c r="L552" s="405"/>
    </row>
    <row r="553" spans="3:12">
      <c r="C553" s="405"/>
      <c r="D553" s="405"/>
      <c r="E553" s="405"/>
      <c r="F553" s="405"/>
      <c r="G553" s="405"/>
      <c r="H553" s="405"/>
      <c r="I553" s="405"/>
      <c r="J553" s="405"/>
      <c r="K553" s="405"/>
      <c r="L553" s="405"/>
    </row>
    <row r="554" spans="3:12">
      <c r="C554" s="405"/>
      <c r="D554" s="405"/>
      <c r="E554" s="405"/>
      <c r="F554" s="405"/>
      <c r="G554" s="405"/>
      <c r="H554" s="405"/>
      <c r="I554" s="405"/>
      <c r="J554" s="405"/>
      <c r="K554" s="405"/>
      <c r="L554" s="405"/>
    </row>
    <row r="555" spans="3:12">
      <c r="C555" s="405"/>
      <c r="D555" s="405"/>
      <c r="E555" s="405"/>
      <c r="F555" s="405"/>
      <c r="G555" s="405"/>
      <c r="H555" s="405"/>
      <c r="I555" s="405"/>
      <c r="J555" s="405"/>
      <c r="K555" s="405"/>
      <c r="L555" s="405"/>
    </row>
    <row r="556" spans="3:12">
      <c r="C556" s="405"/>
      <c r="D556" s="405"/>
      <c r="E556" s="405"/>
      <c r="F556" s="405"/>
      <c r="G556" s="405"/>
      <c r="H556" s="405"/>
      <c r="I556" s="405"/>
      <c r="J556" s="405"/>
      <c r="K556" s="405"/>
      <c r="L556" s="405"/>
    </row>
    <row r="557" spans="3:12">
      <c r="C557" s="405"/>
      <c r="D557" s="405"/>
      <c r="E557" s="405"/>
      <c r="F557" s="405"/>
      <c r="G557" s="405"/>
      <c r="H557" s="405"/>
      <c r="I557" s="405"/>
      <c r="J557" s="405"/>
      <c r="K557" s="405"/>
      <c r="L557" s="405"/>
    </row>
    <row r="558" spans="3:12">
      <c r="C558" s="405"/>
      <c r="D558" s="405"/>
      <c r="E558" s="405"/>
      <c r="F558" s="405"/>
      <c r="G558" s="405"/>
      <c r="H558" s="405"/>
      <c r="I558" s="405"/>
      <c r="J558" s="405"/>
      <c r="K558" s="405"/>
      <c r="L558" s="405"/>
    </row>
    <row r="559" spans="3:12">
      <c r="C559" s="405"/>
      <c r="D559" s="405"/>
      <c r="E559" s="405"/>
      <c r="F559" s="405"/>
      <c r="G559" s="405"/>
      <c r="H559" s="405"/>
      <c r="I559" s="405"/>
      <c r="J559" s="405"/>
      <c r="K559" s="405"/>
      <c r="L559" s="405"/>
    </row>
    <row r="560" spans="3:12">
      <c r="C560" s="405"/>
      <c r="D560" s="405"/>
      <c r="E560" s="405"/>
      <c r="F560" s="405"/>
      <c r="G560" s="405"/>
      <c r="H560" s="405"/>
      <c r="I560" s="405"/>
      <c r="J560" s="405"/>
      <c r="K560" s="405"/>
      <c r="L560" s="405"/>
    </row>
    <row r="561" spans="3:12">
      <c r="C561" s="405"/>
      <c r="D561" s="405"/>
      <c r="E561" s="405"/>
      <c r="F561" s="405"/>
      <c r="G561" s="405"/>
      <c r="H561" s="405"/>
      <c r="I561" s="405"/>
      <c r="J561" s="405"/>
      <c r="K561" s="405"/>
      <c r="L561" s="405"/>
    </row>
    <row r="562" spans="3:12">
      <c r="C562" s="405"/>
      <c r="D562" s="405"/>
      <c r="E562" s="405"/>
      <c r="F562" s="405"/>
      <c r="G562" s="405"/>
      <c r="H562" s="405"/>
      <c r="I562" s="405"/>
      <c r="J562" s="405"/>
      <c r="K562" s="405"/>
      <c r="L562" s="405"/>
    </row>
    <row r="563" spans="3:12">
      <c r="C563" s="405"/>
      <c r="D563" s="405"/>
      <c r="E563" s="405"/>
      <c r="F563" s="405"/>
      <c r="G563" s="405"/>
      <c r="H563" s="405"/>
      <c r="I563" s="405"/>
      <c r="J563" s="405"/>
      <c r="K563" s="405"/>
      <c r="L563" s="405"/>
    </row>
    <row r="564" spans="3:12">
      <c r="C564" s="405"/>
      <c r="D564" s="405"/>
      <c r="E564" s="405"/>
      <c r="F564" s="405"/>
      <c r="G564" s="405"/>
      <c r="H564" s="405"/>
      <c r="I564" s="405"/>
      <c r="J564" s="405"/>
      <c r="K564" s="405"/>
      <c r="L564" s="405"/>
    </row>
    <row r="565" spans="3:12">
      <c r="C565" s="405"/>
      <c r="D565" s="405"/>
      <c r="E565" s="405"/>
      <c r="F565" s="405"/>
      <c r="G565" s="405"/>
      <c r="H565" s="405"/>
      <c r="I565" s="405"/>
      <c r="J565" s="405"/>
      <c r="K565" s="405"/>
      <c r="L565" s="405"/>
    </row>
    <row r="566" spans="3:12">
      <c r="C566" s="405"/>
      <c r="D566" s="405"/>
      <c r="E566" s="405"/>
      <c r="F566" s="405"/>
      <c r="G566" s="405"/>
      <c r="H566" s="405"/>
      <c r="I566" s="405"/>
      <c r="J566" s="405"/>
      <c r="K566" s="405"/>
      <c r="L566" s="405"/>
    </row>
    <row r="567" spans="3:12">
      <c r="C567" s="405"/>
      <c r="D567" s="405"/>
      <c r="E567" s="405"/>
      <c r="F567" s="405"/>
      <c r="G567" s="405"/>
      <c r="H567" s="405"/>
      <c r="I567" s="405"/>
      <c r="J567" s="405"/>
      <c r="K567" s="405"/>
      <c r="L567" s="405"/>
    </row>
    <row r="568" spans="3:12">
      <c r="C568" s="405"/>
      <c r="D568" s="405"/>
      <c r="E568" s="405"/>
      <c r="F568" s="405"/>
      <c r="G568" s="405"/>
      <c r="H568" s="405"/>
      <c r="I568" s="405"/>
      <c r="J568" s="405"/>
      <c r="K568" s="405"/>
      <c r="L568" s="405"/>
    </row>
    <row r="569" spans="3:12">
      <c r="C569" s="405"/>
      <c r="D569" s="405"/>
      <c r="E569" s="405"/>
      <c r="F569" s="405"/>
      <c r="G569" s="405"/>
      <c r="H569" s="405"/>
      <c r="I569" s="405"/>
      <c r="J569" s="405"/>
      <c r="K569" s="405"/>
      <c r="L569" s="405"/>
    </row>
    <row r="570" spans="3:12">
      <c r="C570" s="405"/>
      <c r="D570" s="405"/>
      <c r="E570" s="405"/>
      <c r="F570" s="405"/>
      <c r="G570" s="405"/>
      <c r="H570" s="405"/>
      <c r="I570" s="405"/>
      <c r="J570" s="405"/>
      <c r="K570" s="405"/>
      <c r="L570" s="405"/>
    </row>
    <row r="571" spans="3:12">
      <c r="C571" s="405"/>
      <c r="D571" s="405"/>
      <c r="E571" s="405"/>
      <c r="F571" s="405"/>
      <c r="G571" s="405"/>
      <c r="H571" s="405"/>
      <c r="I571" s="405"/>
      <c r="J571" s="405"/>
      <c r="K571" s="405"/>
      <c r="L571" s="405"/>
    </row>
    <row r="572" spans="3:12">
      <c r="C572" s="405"/>
      <c r="D572" s="405"/>
      <c r="E572" s="405"/>
      <c r="F572" s="405"/>
      <c r="G572" s="405"/>
      <c r="H572" s="405"/>
      <c r="I572" s="405"/>
      <c r="J572" s="405"/>
      <c r="K572" s="405"/>
      <c r="L572" s="405"/>
    </row>
    <row r="573" spans="3:12">
      <c r="C573" s="405"/>
      <c r="D573" s="405"/>
      <c r="E573" s="405"/>
      <c r="F573" s="405"/>
      <c r="G573" s="405"/>
      <c r="H573" s="405"/>
      <c r="I573" s="405"/>
      <c r="J573" s="405"/>
      <c r="K573" s="405"/>
      <c r="L573" s="405"/>
    </row>
    <row r="574" spans="3:12">
      <c r="C574" s="405"/>
      <c r="D574" s="405"/>
      <c r="E574" s="405"/>
      <c r="F574" s="405"/>
      <c r="G574" s="405"/>
      <c r="H574" s="405"/>
      <c r="I574" s="405"/>
      <c r="J574" s="405"/>
      <c r="K574" s="405"/>
      <c r="L574" s="405"/>
    </row>
    <row r="575" spans="3:12">
      <c r="C575" s="405"/>
      <c r="D575" s="405"/>
      <c r="E575" s="405"/>
      <c r="F575" s="405"/>
      <c r="G575" s="405"/>
      <c r="H575" s="405"/>
      <c r="I575" s="405"/>
      <c r="J575" s="405"/>
      <c r="K575" s="405"/>
      <c r="L575" s="405"/>
    </row>
    <row r="576" spans="3:12">
      <c r="C576" s="405"/>
      <c r="D576" s="405"/>
      <c r="E576" s="405"/>
      <c r="F576" s="405"/>
      <c r="G576" s="405"/>
      <c r="H576" s="405"/>
      <c r="I576" s="405"/>
      <c r="J576" s="405"/>
      <c r="K576" s="405"/>
      <c r="L576" s="405"/>
    </row>
    <row r="577" spans="3:12">
      <c r="C577" s="405"/>
      <c r="D577" s="405"/>
      <c r="E577" s="405"/>
      <c r="F577" s="405"/>
      <c r="G577" s="405"/>
      <c r="H577" s="405"/>
      <c r="I577" s="405"/>
      <c r="J577" s="405"/>
      <c r="K577" s="405"/>
      <c r="L577" s="405"/>
    </row>
    <row r="578" spans="3:12">
      <c r="C578" s="405"/>
      <c r="D578" s="405"/>
      <c r="E578" s="405"/>
      <c r="F578" s="405"/>
      <c r="G578" s="405"/>
      <c r="H578" s="405"/>
      <c r="I578" s="405"/>
      <c r="J578" s="405"/>
      <c r="K578" s="405"/>
      <c r="L578" s="405"/>
    </row>
    <row r="579" spans="3:12">
      <c r="C579" s="405"/>
      <c r="D579" s="405"/>
      <c r="E579" s="405"/>
      <c r="F579" s="405"/>
      <c r="G579" s="405"/>
      <c r="H579" s="405"/>
      <c r="I579" s="405"/>
      <c r="J579" s="405"/>
      <c r="K579" s="405"/>
      <c r="L579" s="405"/>
    </row>
    <row r="580" spans="3:12">
      <c r="C580" s="405"/>
      <c r="D580" s="405"/>
      <c r="E580" s="405"/>
      <c r="F580" s="405"/>
      <c r="G580" s="405"/>
      <c r="H580" s="405"/>
      <c r="I580" s="405"/>
      <c r="J580" s="405"/>
      <c r="K580" s="405"/>
      <c r="L580" s="405"/>
    </row>
    <row r="581" spans="3:12">
      <c r="C581" s="405"/>
      <c r="D581" s="405"/>
      <c r="E581" s="405"/>
      <c r="F581" s="405"/>
      <c r="G581" s="405"/>
      <c r="H581" s="405"/>
      <c r="I581" s="405"/>
      <c r="J581" s="405"/>
      <c r="K581" s="405"/>
      <c r="L581" s="405"/>
    </row>
    <row r="582" spans="3:12">
      <c r="C582" s="405"/>
      <c r="D582" s="405"/>
      <c r="E582" s="405"/>
      <c r="F582" s="405"/>
      <c r="G582" s="405"/>
      <c r="H582" s="405"/>
      <c r="I582" s="405"/>
      <c r="J582" s="405"/>
      <c r="K582" s="405"/>
      <c r="L582" s="405"/>
    </row>
    <row r="583" spans="3:12">
      <c r="C583" s="405"/>
      <c r="D583" s="405"/>
      <c r="E583" s="405"/>
      <c r="F583" s="405"/>
      <c r="G583" s="405"/>
      <c r="H583" s="405"/>
      <c r="I583" s="405"/>
      <c r="J583" s="405"/>
      <c r="K583" s="405"/>
      <c r="L583" s="405"/>
    </row>
    <row r="584" spans="3:12">
      <c r="C584" s="405"/>
      <c r="D584" s="405"/>
      <c r="E584" s="405"/>
      <c r="F584" s="405"/>
      <c r="G584" s="405"/>
      <c r="H584" s="405"/>
      <c r="I584" s="405"/>
      <c r="J584" s="405"/>
      <c r="K584" s="405"/>
      <c r="L584" s="405"/>
    </row>
    <row r="585" spans="3:12">
      <c r="C585" s="405"/>
      <c r="D585" s="405"/>
      <c r="E585" s="405"/>
      <c r="F585" s="405"/>
      <c r="G585" s="405"/>
      <c r="H585" s="405"/>
      <c r="I585" s="405"/>
      <c r="J585" s="405"/>
      <c r="K585" s="405"/>
      <c r="L585" s="405"/>
    </row>
    <row r="586" spans="3:12">
      <c r="C586" s="405"/>
      <c r="D586" s="405"/>
      <c r="E586" s="405"/>
      <c r="F586" s="405"/>
      <c r="G586" s="405"/>
      <c r="H586" s="405"/>
      <c r="I586" s="405"/>
      <c r="J586" s="405"/>
      <c r="K586" s="405"/>
      <c r="L586" s="405"/>
    </row>
    <row r="587" spans="3:12">
      <c r="C587" s="405"/>
      <c r="D587" s="405"/>
      <c r="E587" s="405"/>
      <c r="F587" s="405"/>
      <c r="G587" s="405"/>
      <c r="H587" s="405"/>
      <c r="I587" s="405"/>
      <c r="J587" s="405"/>
      <c r="K587" s="405"/>
      <c r="L587" s="405"/>
    </row>
    <row r="588" spans="3:12">
      <c r="C588" s="405"/>
      <c r="D588" s="405"/>
      <c r="E588" s="405"/>
      <c r="F588" s="405"/>
      <c r="G588" s="405"/>
      <c r="H588" s="405"/>
      <c r="I588" s="405"/>
      <c r="J588" s="405"/>
      <c r="K588" s="405"/>
      <c r="L588" s="405"/>
    </row>
    <row r="589" spans="3:12">
      <c r="C589" s="405"/>
      <c r="D589" s="405"/>
      <c r="E589" s="405"/>
      <c r="F589" s="405"/>
      <c r="G589" s="405"/>
      <c r="H589" s="405"/>
      <c r="I589" s="405"/>
      <c r="J589" s="405"/>
      <c r="K589" s="405"/>
      <c r="L589" s="405"/>
    </row>
    <row r="590" spans="3:12">
      <c r="C590" s="405"/>
      <c r="D590" s="405"/>
      <c r="E590" s="405"/>
      <c r="F590" s="405"/>
      <c r="G590" s="405"/>
      <c r="H590" s="405"/>
      <c r="I590" s="405"/>
      <c r="J590" s="405"/>
      <c r="K590" s="405"/>
      <c r="L590" s="405"/>
    </row>
    <row r="591" spans="3:12">
      <c r="C591" s="405"/>
      <c r="D591" s="405"/>
      <c r="E591" s="405"/>
      <c r="F591" s="405"/>
      <c r="G591" s="405"/>
      <c r="H591" s="405"/>
      <c r="I591" s="405"/>
      <c r="J591" s="405"/>
      <c r="K591" s="405"/>
      <c r="L591" s="405"/>
    </row>
    <row r="592" spans="3:12">
      <c r="C592" s="405"/>
      <c r="D592" s="405"/>
      <c r="E592" s="405"/>
      <c r="F592" s="405"/>
      <c r="G592" s="405"/>
      <c r="H592" s="405"/>
      <c r="I592" s="405"/>
      <c r="J592" s="405"/>
      <c r="K592" s="405"/>
      <c r="L592" s="405"/>
    </row>
    <row r="593" spans="3:12">
      <c r="C593" s="405"/>
      <c r="D593" s="405"/>
      <c r="E593" s="405"/>
      <c r="F593" s="405"/>
      <c r="G593" s="405"/>
      <c r="H593" s="405"/>
      <c r="I593" s="405"/>
      <c r="J593" s="405"/>
      <c r="K593" s="405"/>
      <c r="L593" s="405"/>
    </row>
    <row r="594" spans="3:12">
      <c r="C594" s="405"/>
      <c r="D594" s="405"/>
      <c r="E594" s="405"/>
      <c r="F594" s="405"/>
      <c r="G594" s="405"/>
      <c r="H594" s="405"/>
      <c r="I594" s="405"/>
      <c r="J594" s="405"/>
      <c r="K594" s="405"/>
      <c r="L594" s="405"/>
    </row>
    <row r="595" spans="3:12">
      <c r="C595" s="405"/>
      <c r="D595" s="405"/>
      <c r="E595" s="405"/>
      <c r="F595" s="405"/>
      <c r="G595" s="405"/>
      <c r="H595" s="405"/>
      <c r="I595" s="405"/>
      <c r="J595" s="405"/>
      <c r="K595" s="405"/>
      <c r="L595" s="405"/>
    </row>
    <row r="596" spans="3:12">
      <c r="C596" s="405"/>
      <c r="D596" s="405"/>
      <c r="E596" s="405"/>
      <c r="F596" s="405"/>
      <c r="G596" s="405"/>
      <c r="H596" s="405"/>
      <c r="I596" s="405"/>
      <c r="J596" s="405"/>
      <c r="K596" s="405"/>
      <c r="L596" s="405"/>
    </row>
    <row r="597" spans="3:12">
      <c r="C597" s="405"/>
      <c r="D597" s="405"/>
      <c r="E597" s="405"/>
      <c r="F597" s="405"/>
      <c r="G597" s="405"/>
      <c r="H597" s="405"/>
      <c r="I597" s="405"/>
      <c r="J597" s="405"/>
      <c r="K597" s="405"/>
      <c r="L597" s="405"/>
    </row>
    <row r="598" spans="3:12">
      <c r="C598" s="405"/>
      <c r="D598" s="405"/>
      <c r="E598" s="405"/>
      <c r="F598" s="405"/>
      <c r="G598" s="405"/>
      <c r="H598" s="405"/>
      <c r="I598" s="405"/>
      <c r="J598" s="405"/>
      <c r="K598" s="405"/>
      <c r="L598" s="405"/>
    </row>
    <row r="599" spans="3:12">
      <c r="C599" s="405"/>
      <c r="D599" s="405"/>
      <c r="E599" s="405"/>
      <c r="F599" s="405"/>
      <c r="G599" s="405"/>
      <c r="H599" s="405"/>
      <c r="I599" s="405"/>
      <c r="J599" s="405"/>
      <c r="K599" s="405"/>
      <c r="L599" s="405"/>
    </row>
    <row r="600" spans="3:12">
      <c r="C600" s="405"/>
      <c r="D600" s="405"/>
      <c r="E600" s="405"/>
      <c r="F600" s="405"/>
      <c r="G600" s="405"/>
      <c r="H600" s="405"/>
      <c r="I600" s="405"/>
      <c r="J600" s="405"/>
      <c r="K600" s="405"/>
      <c r="L600" s="405"/>
    </row>
    <row r="601" spans="3:12">
      <c r="C601" s="405"/>
      <c r="D601" s="405"/>
      <c r="E601" s="405"/>
      <c r="F601" s="405"/>
      <c r="G601" s="405"/>
      <c r="H601" s="405"/>
      <c r="I601" s="405"/>
      <c r="J601" s="405"/>
      <c r="K601" s="405"/>
      <c r="L601" s="405"/>
    </row>
    <row r="602" spans="3:12">
      <c r="C602" s="405"/>
      <c r="D602" s="405"/>
      <c r="E602" s="405"/>
      <c r="F602" s="405"/>
      <c r="G602" s="405"/>
      <c r="H602" s="405"/>
      <c r="I602" s="405"/>
      <c r="J602" s="405"/>
      <c r="K602" s="405"/>
      <c r="L602" s="405"/>
    </row>
    <row r="603" spans="3:12">
      <c r="C603" s="405"/>
      <c r="D603" s="405"/>
      <c r="E603" s="405"/>
      <c r="F603" s="405"/>
      <c r="G603" s="405"/>
      <c r="H603" s="405"/>
      <c r="I603" s="405"/>
      <c r="J603" s="405"/>
      <c r="K603" s="405"/>
      <c r="L603" s="405"/>
    </row>
    <row r="604" spans="3:12">
      <c r="C604" s="405"/>
      <c r="D604" s="405"/>
      <c r="E604" s="405"/>
      <c r="F604" s="405"/>
      <c r="G604" s="405"/>
      <c r="H604" s="405"/>
      <c r="I604" s="405"/>
      <c r="J604" s="405"/>
      <c r="K604" s="405"/>
      <c r="L604" s="405"/>
    </row>
    <row r="605" spans="3:12">
      <c r="C605" s="405"/>
      <c r="D605" s="405"/>
      <c r="E605" s="405"/>
      <c r="F605" s="405"/>
      <c r="G605" s="405"/>
      <c r="H605" s="405"/>
      <c r="I605" s="405"/>
      <c r="J605" s="405"/>
      <c r="K605" s="405"/>
      <c r="L605" s="405"/>
    </row>
    <row r="606" spans="3:12">
      <c r="C606" s="405"/>
      <c r="D606" s="405"/>
      <c r="E606" s="405"/>
      <c r="F606" s="405"/>
      <c r="G606" s="405"/>
      <c r="H606" s="405"/>
      <c r="I606" s="405"/>
      <c r="J606" s="405"/>
      <c r="K606" s="405"/>
      <c r="L606" s="405"/>
    </row>
    <row r="607" spans="3:12">
      <c r="C607" s="405"/>
      <c r="D607" s="405"/>
      <c r="E607" s="405"/>
      <c r="F607" s="405"/>
      <c r="G607" s="405"/>
      <c r="H607" s="405"/>
      <c r="I607" s="405"/>
      <c r="J607" s="405"/>
      <c r="K607" s="405"/>
      <c r="L607" s="405"/>
    </row>
    <row r="608" spans="3:12">
      <c r="C608" s="405"/>
      <c r="D608" s="405"/>
      <c r="E608" s="405"/>
      <c r="F608" s="405"/>
      <c r="G608" s="405"/>
      <c r="H608" s="405"/>
      <c r="I608" s="405"/>
      <c r="J608" s="405"/>
      <c r="K608" s="405"/>
      <c r="L608" s="405"/>
    </row>
    <row r="609" spans="3:12">
      <c r="C609" s="405"/>
      <c r="D609" s="405"/>
      <c r="E609" s="405"/>
      <c r="F609" s="405"/>
      <c r="G609" s="405"/>
      <c r="H609" s="405"/>
      <c r="I609" s="405"/>
      <c r="J609" s="405"/>
      <c r="K609" s="405"/>
      <c r="L609" s="405"/>
    </row>
    <row r="610" spans="3:12">
      <c r="C610" s="405"/>
      <c r="D610" s="405"/>
      <c r="E610" s="405"/>
      <c r="F610" s="405"/>
      <c r="G610" s="405"/>
      <c r="H610" s="405"/>
      <c r="I610" s="405"/>
      <c r="J610" s="405"/>
      <c r="K610" s="405"/>
      <c r="L610" s="405"/>
    </row>
    <row r="611" spans="3:12">
      <c r="C611" s="405"/>
      <c r="D611" s="405"/>
      <c r="E611" s="405"/>
      <c r="F611" s="405"/>
      <c r="G611" s="405"/>
      <c r="H611" s="405"/>
      <c r="I611" s="405"/>
      <c r="J611" s="405"/>
      <c r="K611" s="405"/>
      <c r="L611" s="405"/>
    </row>
    <row r="612" spans="3:12">
      <c r="C612" s="405"/>
      <c r="D612" s="405"/>
      <c r="E612" s="405"/>
      <c r="F612" s="405"/>
      <c r="G612" s="405"/>
      <c r="H612" s="405"/>
      <c r="I612" s="405"/>
      <c r="J612" s="405"/>
      <c r="K612" s="405"/>
      <c r="L612" s="405"/>
    </row>
    <row r="613" spans="3:12">
      <c r="C613" s="405"/>
      <c r="D613" s="405"/>
      <c r="E613" s="405"/>
      <c r="F613" s="405"/>
      <c r="G613" s="405"/>
      <c r="H613" s="405"/>
      <c r="I613" s="405"/>
      <c r="J613" s="405"/>
      <c r="K613" s="405"/>
      <c r="L613" s="405"/>
    </row>
    <row r="614" spans="3:12">
      <c r="C614" s="405"/>
      <c r="D614" s="405"/>
      <c r="E614" s="405"/>
      <c r="F614" s="405"/>
      <c r="G614" s="405"/>
      <c r="H614" s="405"/>
      <c r="I614" s="405"/>
      <c r="J614" s="405"/>
      <c r="K614" s="405"/>
      <c r="L614" s="405"/>
    </row>
    <row r="615" spans="3:12">
      <c r="C615" s="405"/>
      <c r="D615" s="405"/>
      <c r="E615" s="405"/>
      <c r="F615" s="405"/>
      <c r="G615" s="405"/>
      <c r="H615" s="405"/>
      <c r="I615" s="405"/>
      <c r="J615" s="405"/>
      <c r="K615" s="405"/>
      <c r="L615" s="405"/>
    </row>
    <row r="616" spans="3:12">
      <c r="C616" s="405"/>
      <c r="D616" s="405"/>
      <c r="E616" s="405"/>
      <c r="F616" s="405"/>
      <c r="G616" s="405"/>
      <c r="H616" s="405"/>
      <c r="I616" s="405"/>
      <c r="J616" s="405"/>
      <c r="K616" s="405"/>
      <c r="L616" s="405"/>
    </row>
    <row r="617" spans="3:12">
      <c r="C617" s="405"/>
      <c r="D617" s="405"/>
      <c r="E617" s="405"/>
      <c r="F617" s="405"/>
      <c r="G617" s="405"/>
      <c r="H617" s="405"/>
      <c r="I617" s="405"/>
      <c r="J617" s="405"/>
      <c r="K617" s="405"/>
      <c r="L617" s="405"/>
    </row>
    <row r="618" spans="3:12">
      <c r="C618" s="405"/>
      <c r="D618" s="405"/>
      <c r="E618" s="405"/>
      <c r="F618" s="405"/>
      <c r="G618" s="405"/>
      <c r="H618" s="405"/>
      <c r="I618" s="405"/>
      <c r="J618" s="405"/>
      <c r="K618" s="405"/>
      <c r="L618" s="405"/>
    </row>
    <row r="619" spans="3:12">
      <c r="C619" s="405"/>
      <c r="D619" s="405"/>
      <c r="E619" s="405"/>
      <c r="F619" s="405"/>
      <c r="G619" s="405"/>
      <c r="H619" s="405"/>
      <c r="I619" s="405"/>
      <c r="J619" s="405"/>
      <c r="K619" s="405"/>
      <c r="L619" s="405"/>
    </row>
    <row r="620" spans="3:12">
      <c r="C620" s="405"/>
      <c r="D620" s="405"/>
      <c r="E620" s="405"/>
      <c r="F620" s="405"/>
      <c r="G620" s="405"/>
      <c r="H620" s="405"/>
      <c r="I620" s="405"/>
      <c r="J620" s="405"/>
      <c r="K620" s="405"/>
      <c r="L620" s="405"/>
    </row>
    <row r="621" spans="3:12">
      <c r="C621" s="405"/>
      <c r="D621" s="405"/>
      <c r="E621" s="405"/>
      <c r="F621" s="405"/>
      <c r="G621" s="405"/>
      <c r="H621" s="405"/>
      <c r="I621" s="405"/>
      <c r="J621" s="405"/>
      <c r="K621" s="405"/>
      <c r="L621" s="405"/>
    </row>
    <row r="622" spans="3:12">
      <c r="C622" s="405"/>
      <c r="D622" s="405"/>
      <c r="E622" s="405"/>
      <c r="F622" s="405"/>
      <c r="G622" s="405"/>
      <c r="H622" s="405"/>
      <c r="I622" s="405"/>
      <c r="J622" s="405"/>
      <c r="K622" s="405"/>
      <c r="L622" s="405"/>
    </row>
    <row r="623" spans="3:12">
      <c r="C623" s="405"/>
      <c r="D623" s="405"/>
      <c r="E623" s="405"/>
      <c r="F623" s="405"/>
      <c r="G623" s="405"/>
      <c r="H623" s="405"/>
      <c r="I623" s="405"/>
      <c r="J623" s="405"/>
      <c r="K623" s="405"/>
      <c r="L623" s="405"/>
    </row>
    <row r="624" spans="3:12">
      <c r="C624" s="405"/>
      <c r="D624" s="405"/>
      <c r="E624" s="405"/>
      <c r="F624" s="405"/>
      <c r="G624" s="405"/>
      <c r="H624" s="405"/>
      <c r="I624" s="405"/>
      <c r="J624" s="405"/>
      <c r="K624" s="405"/>
      <c r="L624" s="405"/>
    </row>
    <row r="625" spans="3:12">
      <c r="C625" s="405"/>
      <c r="D625" s="405"/>
      <c r="E625" s="405"/>
      <c r="F625" s="405"/>
      <c r="G625" s="405"/>
      <c r="H625" s="405"/>
      <c r="I625" s="405"/>
      <c r="J625" s="405"/>
      <c r="K625" s="405"/>
      <c r="L625" s="405"/>
    </row>
    <row r="626" spans="3:12">
      <c r="C626" s="405"/>
      <c r="D626" s="405"/>
      <c r="E626" s="405"/>
      <c r="F626" s="405"/>
      <c r="G626" s="405"/>
      <c r="H626" s="405"/>
      <c r="I626" s="405"/>
      <c r="J626" s="405"/>
      <c r="K626" s="405"/>
      <c r="L626" s="405"/>
    </row>
    <row r="627" spans="3:12">
      <c r="C627" s="405"/>
      <c r="D627" s="405"/>
      <c r="E627" s="405"/>
      <c r="F627" s="405"/>
      <c r="G627" s="405"/>
      <c r="H627" s="405"/>
      <c r="I627" s="405"/>
      <c r="J627" s="405"/>
      <c r="K627" s="405"/>
      <c r="L627" s="405"/>
    </row>
    <row r="628" spans="3:12">
      <c r="C628" s="405"/>
      <c r="D628" s="405"/>
      <c r="E628" s="405"/>
      <c r="F628" s="405"/>
      <c r="G628" s="405"/>
      <c r="H628" s="405"/>
      <c r="I628" s="405"/>
      <c r="J628" s="405"/>
      <c r="K628" s="405"/>
      <c r="L628" s="405"/>
    </row>
    <row r="629" spans="3:12">
      <c r="C629" s="405"/>
      <c r="D629" s="405"/>
      <c r="E629" s="405"/>
      <c r="F629" s="405"/>
      <c r="G629" s="405"/>
      <c r="H629" s="405"/>
      <c r="I629" s="405"/>
      <c r="J629" s="405"/>
      <c r="K629" s="405"/>
      <c r="L629" s="405"/>
    </row>
    <row r="630" spans="3:12">
      <c r="C630" s="405"/>
      <c r="D630" s="405"/>
      <c r="E630" s="405"/>
      <c r="F630" s="405"/>
      <c r="G630" s="405"/>
      <c r="H630" s="405"/>
      <c r="I630" s="405"/>
      <c r="J630" s="405"/>
      <c r="K630" s="405"/>
      <c r="L630" s="405"/>
    </row>
    <row r="631" spans="3:12">
      <c r="C631" s="405"/>
      <c r="D631" s="405"/>
      <c r="E631" s="405"/>
      <c r="F631" s="405"/>
      <c r="G631" s="405"/>
      <c r="H631" s="405"/>
      <c r="I631" s="405"/>
      <c r="J631" s="405"/>
      <c r="K631" s="405"/>
      <c r="L631" s="405"/>
    </row>
    <row r="632" spans="3:12">
      <c r="C632" s="405"/>
      <c r="D632" s="405"/>
      <c r="E632" s="405"/>
      <c r="F632" s="405"/>
      <c r="G632" s="405"/>
      <c r="H632" s="405"/>
      <c r="I632" s="405"/>
      <c r="J632" s="405"/>
      <c r="K632" s="405"/>
      <c r="L632" s="405"/>
    </row>
    <row r="633" spans="3:12">
      <c r="C633" s="405"/>
      <c r="D633" s="405"/>
      <c r="E633" s="405"/>
      <c r="F633" s="405"/>
      <c r="G633" s="405"/>
      <c r="H633" s="405"/>
      <c r="I633" s="405"/>
      <c r="J633" s="405"/>
      <c r="K633" s="405"/>
      <c r="L633" s="405"/>
    </row>
    <row r="634" spans="3:12">
      <c r="C634" s="405"/>
      <c r="D634" s="405"/>
      <c r="E634" s="405"/>
      <c r="F634" s="405"/>
      <c r="G634" s="405"/>
      <c r="H634" s="405"/>
      <c r="I634" s="405"/>
      <c r="J634" s="405"/>
      <c r="K634" s="405"/>
      <c r="L634" s="405"/>
    </row>
    <row r="635" spans="3:12">
      <c r="C635" s="405"/>
      <c r="D635" s="405"/>
      <c r="E635" s="405"/>
      <c r="F635" s="405"/>
      <c r="G635" s="405"/>
      <c r="H635" s="405"/>
      <c r="I635" s="405"/>
      <c r="J635" s="405"/>
      <c r="K635" s="405"/>
      <c r="L635" s="405"/>
    </row>
    <row r="636" spans="3:12">
      <c r="C636" s="405"/>
      <c r="D636" s="405"/>
      <c r="E636" s="405"/>
      <c r="F636" s="405"/>
      <c r="G636" s="405"/>
      <c r="H636" s="405"/>
      <c r="I636" s="405"/>
      <c r="J636" s="405"/>
      <c r="K636" s="405"/>
      <c r="L636" s="405"/>
    </row>
    <row r="637" spans="3:12">
      <c r="C637" s="405"/>
      <c r="D637" s="405"/>
      <c r="E637" s="405"/>
      <c r="F637" s="405"/>
      <c r="G637" s="405"/>
      <c r="H637" s="405"/>
      <c r="I637" s="405"/>
      <c r="J637" s="405"/>
      <c r="K637" s="405"/>
      <c r="L637" s="405"/>
    </row>
    <row r="638" spans="3:12">
      <c r="C638" s="405"/>
      <c r="D638" s="405"/>
      <c r="E638" s="405"/>
      <c r="F638" s="405"/>
      <c r="G638" s="405"/>
      <c r="H638" s="405"/>
      <c r="I638" s="405"/>
      <c r="J638" s="405"/>
      <c r="K638" s="405"/>
      <c r="L638" s="405"/>
    </row>
    <row r="639" spans="3:12">
      <c r="C639" s="405"/>
      <c r="D639" s="405"/>
      <c r="E639" s="405"/>
      <c r="F639" s="405"/>
      <c r="G639" s="405"/>
      <c r="H639" s="405"/>
      <c r="I639" s="405"/>
      <c r="J639" s="405"/>
      <c r="K639" s="405"/>
      <c r="L639" s="405"/>
    </row>
    <row r="640" spans="3:12">
      <c r="C640" s="405"/>
      <c r="D640" s="405"/>
      <c r="E640" s="405"/>
      <c r="F640" s="405"/>
      <c r="G640" s="405"/>
      <c r="H640" s="405"/>
      <c r="I640" s="405"/>
      <c r="J640" s="405"/>
      <c r="K640" s="405"/>
      <c r="L640" s="405"/>
    </row>
    <row r="641" spans="3:12">
      <c r="C641" s="405"/>
      <c r="D641" s="405"/>
      <c r="E641" s="405"/>
      <c r="F641" s="405"/>
      <c r="G641" s="405"/>
      <c r="H641" s="405"/>
      <c r="I641" s="405"/>
      <c r="J641" s="405"/>
      <c r="K641" s="405"/>
      <c r="L641" s="405"/>
    </row>
    <row r="642" spans="3:12">
      <c r="C642" s="405"/>
      <c r="D642" s="405"/>
      <c r="E642" s="405"/>
      <c r="F642" s="405"/>
      <c r="G642" s="405"/>
      <c r="H642" s="405"/>
      <c r="I642" s="405"/>
      <c r="J642" s="405"/>
      <c r="K642" s="405"/>
      <c r="L642" s="405"/>
    </row>
    <row r="643" spans="3:12">
      <c r="C643" s="405"/>
      <c r="D643" s="405"/>
      <c r="E643" s="405"/>
      <c r="F643" s="405"/>
      <c r="G643" s="405"/>
      <c r="H643" s="405"/>
      <c r="I643" s="405"/>
      <c r="J643" s="405"/>
      <c r="K643" s="405"/>
      <c r="L643" s="405"/>
    </row>
    <row r="644" spans="3:12">
      <c r="C644" s="405"/>
      <c r="D644" s="405"/>
      <c r="E644" s="405"/>
      <c r="F644" s="405"/>
      <c r="G644" s="405"/>
      <c r="H644" s="405"/>
      <c r="I644" s="405"/>
      <c r="J644" s="405"/>
      <c r="K644" s="405"/>
      <c r="L644" s="405"/>
    </row>
    <row r="645" spans="3:12">
      <c r="C645" s="405"/>
      <c r="D645" s="405"/>
      <c r="E645" s="405"/>
      <c r="F645" s="405"/>
      <c r="G645" s="405"/>
      <c r="H645" s="405"/>
      <c r="I645" s="405"/>
      <c r="J645" s="405"/>
      <c r="K645" s="405"/>
      <c r="L645" s="405"/>
    </row>
    <row r="646" spans="3:12">
      <c r="C646" s="405"/>
      <c r="D646" s="405"/>
      <c r="E646" s="405"/>
      <c r="F646" s="405"/>
      <c r="G646" s="405"/>
      <c r="H646" s="405"/>
      <c r="I646" s="405"/>
      <c r="J646" s="405"/>
      <c r="K646" s="405"/>
      <c r="L646" s="405"/>
    </row>
    <row r="647" spans="3:12">
      <c r="C647" s="405"/>
      <c r="D647" s="405"/>
      <c r="E647" s="405"/>
      <c r="F647" s="405"/>
      <c r="G647" s="405"/>
      <c r="H647" s="405"/>
      <c r="I647" s="405"/>
      <c r="J647" s="405"/>
      <c r="K647" s="405"/>
      <c r="L647" s="405"/>
    </row>
    <row r="648" spans="3:12">
      <c r="C648" s="405"/>
      <c r="D648" s="405"/>
      <c r="E648" s="405"/>
      <c r="F648" s="405"/>
      <c r="G648" s="405"/>
      <c r="H648" s="405"/>
      <c r="I648" s="405"/>
      <c r="J648" s="405"/>
      <c r="K648" s="405"/>
      <c r="L648" s="405"/>
    </row>
    <row r="649" spans="3:12">
      <c r="C649" s="405"/>
      <c r="D649" s="405"/>
      <c r="E649" s="405"/>
      <c r="F649" s="405"/>
      <c r="G649" s="405"/>
      <c r="H649" s="405"/>
      <c r="I649" s="405"/>
      <c r="J649" s="405"/>
      <c r="K649" s="405"/>
      <c r="L649" s="405"/>
    </row>
    <row r="650" spans="3:12">
      <c r="C650" s="405"/>
      <c r="D650" s="405"/>
      <c r="E650" s="405"/>
      <c r="F650" s="405"/>
      <c r="G650" s="405"/>
      <c r="H650" s="405"/>
      <c r="I650" s="405"/>
      <c r="J650" s="405"/>
      <c r="K650" s="405"/>
      <c r="L650" s="405"/>
    </row>
    <row r="651" spans="3:12">
      <c r="C651" s="405"/>
      <c r="D651" s="405"/>
      <c r="E651" s="405"/>
      <c r="F651" s="405"/>
      <c r="G651" s="405"/>
      <c r="H651" s="405"/>
      <c r="I651" s="405"/>
      <c r="J651" s="405"/>
      <c r="K651" s="405"/>
      <c r="L651" s="405"/>
    </row>
    <row r="652" spans="3:12">
      <c r="C652" s="405"/>
      <c r="D652" s="405"/>
      <c r="E652" s="405"/>
      <c r="F652" s="405"/>
      <c r="G652" s="405"/>
      <c r="H652" s="405"/>
      <c r="I652" s="405"/>
      <c r="J652" s="405"/>
      <c r="K652" s="405"/>
      <c r="L652" s="405"/>
    </row>
    <row r="653" spans="3:12">
      <c r="C653" s="405"/>
      <c r="D653" s="405"/>
      <c r="E653" s="405"/>
      <c r="F653" s="405"/>
      <c r="G653" s="405"/>
      <c r="H653" s="405"/>
      <c r="I653" s="405"/>
      <c r="J653" s="405"/>
      <c r="K653" s="405"/>
      <c r="L653" s="405"/>
    </row>
    <row r="654" spans="3:12">
      <c r="C654" s="405"/>
      <c r="D654" s="405"/>
      <c r="E654" s="405"/>
      <c r="F654" s="405"/>
      <c r="G654" s="405"/>
      <c r="H654" s="405"/>
      <c r="I654" s="405"/>
      <c r="J654" s="405"/>
      <c r="K654" s="405"/>
      <c r="L654" s="405"/>
    </row>
    <row r="655" spans="3:12">
      <c r="C655" s="405"/>
      <c r="D655" s="405"/>
      <c r="E655" s="405"/>
      <c r="F655" s="405"/>
      <c r="G655" s="405"/>
      <c r="H655" s="405"/>
      <c r="I655" s="405"/>
      <c r="J655" s="405"/>
      <c r="K655" s="405"/>
      <c r="L655" s="405"/>
    </row>
    <row r="656" spans="3:12">
      <c r="C656" s="405"/>
      <c r="D656" s="405"/>
      <c r="E656" s="405"/>
      <c r="F656" s="405"/>
      <c r="G656" s="405"/>
      <c r="H656" s="405"/>
      <c r="I656" s="405"/>
      <c r="J656" s="405"/>
      <c r="K656" s="405"/>
      <c r="L656" s="405"/>
    </row>
    <row r="657" spans="3:12">
      <c r="C657" s="405"/>
      <c r="D657" s="405"/>
      <c r="E657" s="405"/>
      <c r="F657" s="405"/>
      <c r="G657" s="405"/>
      <c r="H657" s="405"/>
      <c r="I657" s="405"/>
      <c r="J657" s="405"/>
      <c r="K657" s="405"/>
      <c r="L657" s="405"/>
    </row>
    <row r="658" spans="3:12">
      <c r="C658" s="405"/>
      <c r="D658" s="405"/>
      <c r="E658" s="405"/>
      <c r="F658" s="405"/>
      <c r="G658" s="405"/>
      <c r="H658" s="405"/>
      <c r="I658" s="405"/>
      <c r="J658" s="405"/>
      <c r="K658" s="405"/>
      <c r="L658" s="405"/>
    </row>
    <row r="659" spans="3:12">
      <c r="C659" s="405"/>
      <c r="D659" s="405"/>
      <c r="E659" s="405"/>
      <c r="F659" s="405"/>
      <c r="G659" s="405"/>
      <c r="H659" s="405"/>
      <c r="I659" s="405"/>
      <c r="J659" s="405"/>
      <c r="K659" s="405"/>
      <c r="L659" s="405"/>
    </row>
    <row r="660" spans="3:12">
      <c r="C660" s="405"/>
      <c r="D660" s="405"/>
      <c r="E660" s="405"/>
      <c r="F660" s="405"/>
      <c r="G660" s="405"/>
      <c r="H660" s="405"/>
      <c r="I660" s="405"/>
      <c r="J660" s="405"/>
      <c r="K660" s="405"/>
      <c r="L660" s="405"/>
    </row>
    <row r="661" spans="3:12">
      <c r="C661" s="405"/>
      <c r="D661" s="405"/>
      <c r="E661" s="405"/>
      <c r="F661" s="405"/>
      <c r="G661" s="405"/>
      <c r="H661" s="405"/>
      <c r="I661" s="405"/>
      <c r="J661" s="405"/>
      <c r="K661" s="405"/>
      <c r="L661" s="405"/>
    </row>
    <row r="662" spans="3:12">
      <c r="C662" s="405"/>
      <c r="D662" s="405"/>
      <c r="E662" s="405"/>
      <c r="F662" s="405"/>
      <c r="G662" s="405"/>
      <c r="H662" s="405"/>
      <c r="I662" s="405"/>
      <c r="J662" s="405"/>
      <c r="K662" s="405"/>
      <c r="L662" s="405"/>
    </row>
    <row r="663" spans="3:12">
      <c r="C663" s="405"/>
      <c r="D663" s="405"/>
      <c r="E663" s="405"/>
      <c r="F663" s="405"/>
      <c r="G663" s="405"/>
      <c r="H663" s="405"/>
      <c r="I663" s="405"/>
      <c r="J663" s="405"/>
      <c r="K663" s="405"/>
      <c r="L663" s="405"/>
    </row>
    <row r="664" spans="3:12">
      <c r="C664" s="405"/>
      <c r="D664" s="405"/>
      <c r="E664" s="405"/>
      <c r="F664" s="405"/>
      <c r="G664" s="405"/>
      <c r="H664" s="405"/>
      <c r="I664" s="405"/>
      <c r="J664" s="405"/>
      <c r="K664" s="405"/>
      <c r="L664" s="405"/>
    </row>
    <row r="665" spans="3:12">
      <c r="C665" s="405"/>
      <c r="D665" s="405"/>
      <c r="E665" s="405"/>
      <c r="F665" s="405"/>
      <c r="G665" s="405"/>
      <c r="H665" s="405"/>
      <c r="I665" s="405"/>
      <c r="J665" s="405"/>
      <c r="K665" s="405"/>
      <c r="L665" s="405"/>
    </row>
    <row r="666" spans="3:12">
      <c r="C666" s="405"/>
      <c r="D666" s="405"/>
      <c r="E666" s="405"/>
      <c r="F666" s="405"/>
      <c r="G666" s="405"/>
      <c r="H666" s="405"/>
      <c r="I666" s="405"/>
      <c r="J666" s="405"/>
      <c r="K666" s="405"/>
      <c r="L666" s="405"/>
    </row>
  </sheetData>
  <mergeCells count="10">
    <mergeCell ref="A28:L28"/>
    <mergeCell ref="A1:F1"/>
    <mergeCell ref="K1:L1"/>
    <mergeCell ref="A2:F2"/>
    <mergeCell ref="K2:L2"/>
    <mergeCell ref="A3:B6"/>
    <mergeCell ref="C3:L3"/>
    <mergeCell ref="C4:C6"/>
    <mergeCell ref="D4:G5"/>
    <mergeCell ref="H4:L5"/>
  </mergeCells>
  <hyperlinks>
    <hyperlink ref="K1:L2" location="'Spis tablic     List of tables'!A68" display="Powrót do spisu treści"/>
    <hyperlink ref="K1:L1" location="'Spis tablic     List of tables'!A63" display="Powrót do spisu treści"/>
  </hyperlinks>
  <pageMargins left="0.39370078740157483" right="0.39370078740157483" top="0.19685039370078741" bottom="0.19685039370078741" header="0.31496062992125984" footer="0.31496062992125984"/>
  <pageSetup paperSize="9" scale="95"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67"/>
  <sheetViews>
    <sheetView zoomScaleNormal="100" workbookViewId="0">
      <selection sqref="A1:F1"/>
    </sheetView>
  </sheetViews>
  <sheetFormatPr defaultColWidth="9" defaultRowHeight="13.8"/>
  <cols>
    <col min="1" max="1" width="6.59765625" style="290" customWidth="1"/>
    <col min="2" max="2" width="10.59765625" style="290" customWidth="1"/>
    <col min="3" max="11" width="12.69921875" style="400" customWidth="1"/>
    <col min="12" max="16384" width="9" style="290"/>
  </cols>
  <sheetData>
    <row r="1" spans="1:11" s="401" customFormat="1" ht="12" customHeight="1">
      <c r="A1" s="2332" t="s">
        <v>529</v>
      </c>
      <c r="B1" s="2333"/>
      <c r="C1" s="2333"/>
      <c r="D1" s="2333"/>
      <c r="E1" s="2333"/>
      <c r="F1" s="2333"/>
      <c r="G1" s="411"/>
      <c r="H1" s="411"/>
      <c r="I1" s="411"/>
      <c r="J1" s="410" t="s">
        <v>381</v>
      </c>
      <c r="K1" s="407"/>
    </row>
    <row r="2" spans="1:11" s="1415" customFormat="1" ht="12" customHeight="1">
      <c r="A2" s="2334" t="s">
        <v>1426</v>
      </c>
      <c r="B2" s="2335"/>
      <c r="C2" s="2335"/>
      <c r="D2" s="2335"/>
      <c r="E2" s="2335"/>
      <c r="F2" s="2335"/>
      <c r="G2" s="1489"/>
      <c r="H2" s="1489"/>
      <c r="I2" s="1489"/>
      <c r="J2" s="1488" t="s">
        <v>283</v>
      </c>
      <c r="K2" s="1416"/>
    </row>
    <row r="3" spans="1:11" ht="18" customHeight="1">
      <c r="A3" s="2318" t="s">
        <v>1417</v>
      </c>
      <c r="B3" s="2341"/>
      <c r="C3" s="2323" t="s">
        <v>2048</v>
      </c>
      <c r="D3" s="2324"/>
      <c r="E3" s="2324"/>
      <c r="F3" s="2324"/>
      <c r="G3" s="2324"/>
      <c r="H3" s="2324"/>
      <c r="I3" s="2324"/>
      <c r="J3" s="2324"/>
      <c r="K3" s="2325"/>
    </row>
    <row r="4" spans="1:11">
      <c r="A4" s="2056"/>
      <c r="B4" s="2028"/>
      <c r="C4" s="2336" t="s">
        <v>1418</v>
      </c>
      <c r="D4" s="2323" t="s">
        <v>1432</v>
      </c>
      <c r="E4" s="2338"/>
      <c r="F4" s="2338"/>
      <c r="G4" s="2323" t="s">
        <v>855</v>
      </c>
      <c r="H4" s="2338"/>
      <c r="I4" s="2338"/>
      <c r="J4" s="2338"/>
      <c r="K4" s="2339"/>
    </row>
    <row r="5" spans="1:11" ht="15" customHeight="1">
      <c r="A5" s="2028"/>
      <c r="B5" s="2028"/>
      <c r="C5" s="2337"/>
      <c r="D5" s="2338"/>
      <c r="E5" s="2338"/>
      <c r="F5" s="2338"/>
      <c r="G5" s="2338"/>
      <c r="H5" s="2338"/>
      <c r="I5" s="2338"/>
      <c r="J5" s="2338"/>
      <c r="K5" s="2339"/>
    </row>
    <row r="6" spans="1:11" ht="70.2" customHeight="1">
      <c r="A6" s="2321"/>
      <c r="B6" s="2321"/>
      <c r="C6" s="2337"/>
      <c r="D6" s="724" t="s">
        <v>1419</v>
      </c>
      <c r="E6" s="724" t="s">
        <v>1433</v>
      </c>
      <c r="F6" s="724" t="s">
        <v>1422</v>
      </c>
      <c r="G6" s="724" t="s">
        <v>1419</v>
      </c>
      <c r="H6" s="724" t="s">
        <v>1434</v>
      </c>
      <c r="I6" s="724" t="s">
        <v>1433</v>
      </c>
      <c r="J6" s="724" t="s">
        <v>1422</v>
      </c>
      <c r="K6" s="404" t="s">
        <v>1424</v>
      </c>
    </row>
    <row r="7" spans="1:11" s="485" customFormat="1" ht="16.95" customHeight="1">
      <c r="A7" s="409">
        <v>2016</v>
      </c>
      <c r="B7" s="928" t="s">
        <v>75</v>
      </c>
      <c r="C7" s="643">
        <v>2.9</v>
      </c>
      <c r="D7" s="643">
        <v>4.3</v>
      </c>
      <c r="E7" s="643">
        <v>12</v>
      </c>
      <c r="F7" s="643">
        <v>1.9</v>
      </c>
      <c r="G7" s="643">
        <v>1.4</v>
      </c>
      <c r="H7" s="642">
        <v>6.6</v>
      </c>
      <c r="I7" s="642">
        <v>6</v>
      </c>
      <c r="J7" s="643">
        <v>2.6</v>
      </c>
      <c r="K7" s="504">
        <v>5.2</v>
      </c>
    </row>
    <row r="8" spans="1:11" s="485" customFormat="1" ht="16.95" customHeight="1">
      <c r="A8" s="409"/>
      <c r="B8" s="928" t="s">
        <v>76</v>
      </c>
      <c r="C8" s="643">
        <v>5.9</v>
      </c>
      <c r="D8" s="643">
        <v>3.7</v>
      </c>
      <c r="E8" s="643">
        <v>12.8</v>
      </c>
      <c r="F8" s="643">
        <v>0.3</v>
      </c>
      <c r="G8" s="643">
        <v>8</v>
      </c>
      <c r="H8" s="642">
        <v>9.8000000000000007</v>
      </c>
      <c r="I8" s="642">
        <v>8.3000000000000007</v>
      </c>
      <c r="J8" s="643">
        <v>2.4</v>
      </c>
      <c r="K8" s="504">
        <v>4.5</v>
      </c>
    </row>
    <row r="9" spans="1:11" s="485" customFormat="1" ht="16.95" customHeight="1">
      <c r="A9" s="409"/>
      <c r="B9" s="928" t="s">
        <v>77</v>
      </c>
      <c r="C9" s="643">
        <v>1.8</v>
      </c>
      <c r="D9" s="643">
        <v>0.5</v>
      </c>
      <c r="E9" s="643">
        <v>8.8000000000000007</v>
      </c>
      <c r="F9" s="643">
        <v>-8.1</v>
      </c>
      <c r="G9" s="643">
        <v>3</v>
      </c>
      <c r="H9" s="642">
        <v>10.4</v>
      </c>
      <c r="I9" s="642">
        <v>6.5</v>
      </c>
      <c r="J9" s="643">
        <v>-0.7</v>
      </c>
      <c r="K9" s="504">
        <v>2.2000000000000002</v>
      </c>
    </row>
    <row r="10" spans="1:11" s="485" customFormat="1" ht="16.95" customHeight="1">
      <c r="A10" s="409"/>
      <c r="B10" s="928" t="s">
        <v>78</v>
      </c>
      <c r="C10" s="643">
        <v>5.0999999999999996</v>
      </c>
      <c r="D10" s="643">
        <v>-3.5</v>
      </c>
      <c r="E10" s="643">
        <v>0.2</v>
      </c>
      <c r="F10" s="643">
        <v>-5</v>
      </c>
      <c r="G10" s="643">
        <v>13.6</v>
      </c>
      <c r="H10" s="642">
        <v>11.9</v>
      </c>
      <c r="I10" s="642">
        <v>12.5</v>
      </c>
      <c r="J10" s="643">
        <v>7.4</v>
      </c>
      <c r="K10" s="504">
        <v>2.5</v>
      </c>
    </row>
    <row r="11" spans="1:11" s="485" customFormat="1" ht="16.95" customHeight="1">
      <c r="A11" s="409"/>
      <c r="B11" s="928" t="s">
        <v>79</v>
      </c>
      <c r="C11" s="643">
        <v>2</v>
      </c>
      <c r="D11" s="643">
        <v>1</v>
      </c>
      <c r="E11" s="643">
        <v>11</v>
      </c>
      <c r="F11" s="643">
        <v>0</v>
      </c>
      <c r="G11" s="643">
        <v>3</v>
      </c>
      <c r="H11" s="642">
        <v>13.8</v>
      </c>
      <c r="I11" s="642">
        <v>11.7</v>
      </c>
      <c r="J11" s="643">
        <v>4</v>
      </c>
      <c r="K11" s="504">
        <v>1.8</v>
      </c>
    </row>
    <row r="12" spans="1:11" s="485" customFormat="1" ht="16.95" customHeight="1">
      <c r="A12" s="409"/>
      <c r="B12" s="928" t="s">
        <v>430</v>
      </c>
      <c r="C12" s="643">
        <v>-0.5</v>
      </c>
      <c r="D12" s="643">
        <v>0.9</v>
      </c>
      <c r="E12" s="643">
        <v>8.3000000000000007</v>
      </c>
      <c r="F12" s="643">
        <v>-4.5</v>
      </c>
      <c r="G12" s="643">
        <v>-1.8</v>
      </c>
      <c r="H12" s="642">
        <v>-0.3</v>
      </c>
      <c r="I12" s="642">
        <v>4</v>
      </c>
      <c r="J12" s="643">
        <v>-5.3</v>
      </c>
      <c r="K12" s="504">
        <v>1.1000000000000001</v>
      </c>
    </row>
    <row r="13" spans="1:11" s="485" customFormat="1" ht="16.95" customHeight="1">
      <c r="A13" s="409">
        <v>2017</v>
      </c>
      <c r="B13" s="928" t="s">
        <v>75</v>
      </c>
      <c r="C13" s="643">
        <v>8.1</v>
      </c>
      <c r="D13" s="643">
        <v>4.9000000000000004</v>
      </c>
      <c r="E13" s="643">
        <v>21.5</v>
      </c>
      <c r="F13" s="643">
        <v>4.2</v>
      </c>
      <c r="G13" s="643">
        <v>11.2</v>
      </c>
      <c r="H13" s="642">
        <v>5.5</v>
      </c>
      <c r="I13" s="642">
        <v>6.3</v>
      </c>
      <c r="J13" s="643">
        <v>5.3</v>
      </c>
      <c r="K13" s="504">
        <v>12.2</v>
      </c>
    </row>
    <row r="14" spans="1:11" s="485" customFormat="1" ht="16.95" customHeight="1">
      <c r="A14" s="409"/>
      <c r="B14" s="928" t="s">
        <v>76</v>
      </c>
      <c r="C14" s="643">
        <v>13.5</v>
      </c>
      <c r="D14" s="643">
        <v>9.5</v>
      </c>
      <c r="E14" s="643">
        <v>22.6</v>
      </c>
      <c r="F14" s="643">
        <v>7.2</v>
      </c>
      <c r="G14" s="643">
        <v>17.5</v>
      </c>
      <c r="H14" s="642">
        <v>14.1</v>
      </c>
      <c r="I14" s="642">
        <v>18.2</v>
      </c>
      <c r="J14" s="643">
        <v>11.4</v>
      </c>
      <c r="K14" s="504">
        <v>9.9</v>
      </c>
    </row>
    <row r="15" spans="1:11" s="485" customFormat="1" ht="16.95" customHeight="1">
      <c r="A15" s="409"/>
      <c r="B15" s="928" t="s">
        <v>77</v>
      </c>
      <c r="C15" s="643">
        <v>12.6</v>
      </c>
      <c r="D15" s="643">
        <v>9.1999999999999993</v>
      </c>
      <c r="E15" s="643">
        <v>21.6</v>
      </c>
      <c r="F15" s="643">
        <v>9.6999999999999993</v>
      </c>
      <c r="G15" s="643">
        <v>16</v>
      </c>
      <c r="H15" s="642">
        <v>16.3</v>
      </c>
      <c r="I15" s="642">
        <v>18.600000000000001</v>
      </c>
      <c r="J15" s="643">
        <v>14.6</v>
      </c>
      <c r="K15" s="644">
        <v>17.100000000000001</v>
      </c>
    </row>
    <row r="16" spans="1:11" s="485" customFormat="1" ht="16.95" customHeight="1">
      <c r="A16" s="409"/>
      <c r="B16" s="928" t="s">
        <v>78</v>
      </c>
      <c r="C16" s="643">
        <v>11.6</v>
      </c>
      <c r="D16" s="643">
        <v>4.5999999999999996</v>
      </c>
      <c r="E16" s="643">
        <v>17.2</v>
      </c>
      <c r="F16" s="643">
        <v>11.2</v>
      </c>
      <c r="G16" s="643">
        <v>18.600000000000001</v>
      </c>
      <c r="H16" s="642">
        <v>22.6</v>
      </c>
      <c r="I16" s="642">
        <v>25.5</v>
      </c>
      <c r="J16" s="643">
        <v>17.100000000000001</v>
      </c>
      <c r="K16" s="644">
        <v>10.199999999999999</v>
      </c>
    </row>
    <row r="17" spans="1:12" s="485" customFormat="1" ht="16.95" customHeight="1">
      <c r="A17" s="409"/>
      <c r="B17" s="928" t="s">
        <v>79</v>
      </c>
      <c r="C17" s="643">
        <v>17.8</v>
      </c>
      <c r="D17" s="643">
        <v>13.6</v>
      </c>
      <c r="E17" s="643">
        <v>26.9</v>
      </c>
      <c r="F17" s="643">
        <v>12.1</v>
      </c>
      <c r="G17" s="643">
        <v>22</v>
      </c>
      <c r="H17" s="642">
        <v>22.9</v>
      </c>
      <c r="I17" s="642">
        <v>24.9</v>
      </c>
      <c r="J17" s="643">
        <v>20.5</v>
      </c>
      <c r="K17" s="644">
        <v>8.9</v>
      </c>
    </row>
    <row r="18" spans="1:12" s="485" customFormat="1" ht="16.95" customHeight="1">
      <c r="A18" s="409"/>
      <c r="B18" s="928" t="s">
        <v>430</v>
      </c>
      <c r="C18" s="643">
        <v>12.8</v>
      </c>
      <c r="D18" s="643">
        <v>12.7</v>
      </c>
      <c r="E18" s="643">
        <v>24</v>
      </c>
      <c r="F18" s="643">
        <v>10.199999999999999</v>
      </c>
      <c r="G18" s="643">
        <v>12.9</v>
      </c>
      <c r="H18" s="642">
        <v>13.8</v>
      </c>
      <c r="I18" s="642">
        <v>9.6999999999999993</v>
      </c>
      <c r="J18" s="643">
        <v>7.8</v>
      </c>
      <c r="K18" s="644">
        <v>9.8000000000000007</v>
      </c>
    </row>
    <row r="19" spans="1:12" s="485" customFormat="1" ht="16.95" customHeight="1">
      <c r="A19" s="409">
        <v>2018</v>
      </c>
      <c r="B19" s="928" t="s">
        <v>81</v>
      </c>
      <c r="C19" s="643">
        <v>18.399999999999999</v>
      </c>
      <c r="D19" s="643">
        <v>28.7</v>
      </c>
      <c r="E19" s="643">
        <v>32.1</v>
      </c>
      <c r="F19" s="643">
        <v>17.899999999999999</v>
      </c>
      <c r="G19" s="643">
        <v>8</v>
      </c>
      <c r="H19" s="642">
        <v>2.9</v>
      </c>
      <c r="I19" s="642">
        <v>-0.3</v>
      </c>
      <c r="J19" s="643">
        <v>0.1</v>
      </c>
      <c r="K19" s="504">
        <v>9.8000000000000007</v>
      </c>
    </row>
    <row r="20" spans="1:12" s="485" customFormat="1" ht="16.95" customHeight="1">
      <c r="A20" s="409"/>
      <c r="B20" s="928" t="s">
        <v>82</v>
      </c>
      <c r="C20" s="643">
        <v>11.1</v>
      </c>
      <c r="D20" s="643">
        <v>16.899999999999999</v>
      </c>
      <c r="E20" s="643">
        <v>16.100000000000001</v>
      </c>
      <c r="F20" s="643">
        <v>6.4</v>
      </c>
      <c r="G20" s="643">
        <v>5.2</v>
      </c>
      <c r="H20" s="642">
        <v>4.2</v>
      </c>
      <c r="I20" s="642">
        <v>6.2</v>
      </c>
      <c r="J20" s="643">
        <v>5.4</v>
      </c>
      <c r="K20" s="504">
        <v>3.9</v>
      </c>
    </row>
    <row r="21" spans="1:12" s="485" customFormat="1" ht="16.95" customHeight="1">
      <c r="A21" s="409"/>
      <c r="B21" s="928" t="s">
        <v>38</v>
      </c>
      <c r="C21" s="643">
        <v>13.9</v>
      </c>
      <c r="D21" s="643">
        <v>10</v>
      </c>
      <c r="E21" s="643">
        <v>5.6</v>
      </c>
      <c r="F21" s="643">
        <v>5.0999999999999996</v>
      </c>
      <c r="G21" s="643">
        <v>17.8</v>
      </c>
      <c r="H21" s="642">
        <v>23.7</v>
      </c>
      <c r="I21" s="642">
        <v>24.1</v>
      </c>
      <c r="J21" s="643">
        <v>16.5</v>
      </c>
      <c r="K21" s="504">
        <v>3</v>
      </c>
    </row>
    <row r="22" spans="1:12" s="485" customFormat="1" ht="16.95" customHeight="1">
      <c r="A22" s="409"/>
      <c r="B22" s="928" t="s">
        <v>72</v>
      </c>
      <c r="C22" s="643">
        <v>15.1</v>
      </c>
      <c r="D22" s="643">
        <v>14.2</v>
      </c>
      <c r="E22" s="643">
        <v>20.399999999999999</v>
      </c>
      <c r="F22" s="643">
        <v>10</v>
      </c>
      <c r="G22" s="643">
        <v>15.9</v>
      </c>
      <c r="H22" s="642">
        <v>23</v>
      </c>
      <c r="I22" s="642">
        <v>23.2</v>
      </c>
      <c r="J22" s="643">
        <v>12.9</v>
      </c>
      <c r="K22" s="504">
        <v>5</v>
      </c>
    </row>
    <row r="23" spans="1:12" s="485" customFormat="1" ht="16.95" customHeight="1">
      <c r="A23" s="409"/>
      <c r="B23" s="928" t="s">
        <v>73</v>
      </c>
      <c r="C23" s="643">
        <v>15.4</v>
      </c>
      <c r="D23" s="643">
        <v>16.3</v>
      </c>
      <c r="E23" s="643">
        <v>26.2</v>
      </c>
      <c r="F23" s="643">
        <v>11.2</v>
      </c>
      <c r="G23" s="643">
        <v>14.5</v>
      </c>
      <c r="H23" s="642">
        <v>18.100000000000001</v>
      </c>
      <c r="I23" s="642">
        <v>18.3</v>
      </c>
      <c r="J23" s="643">
        <v>9.8000000000000007</v>
      </c>
      <c r="K23" s="504">
        <v>9.9</v>
      </c>
    </row>
    <row r="24" spans="1:12" s="485" customFormat="1" ht="16.95" customHeight="1">
      <c r="A24" s="409"/>
      <c r="B24" s="928" t="s">
        <v>74</v>
      </c>
      <c r="C24" s="643">
        <v>11.4</v>
      </c>
      <c r="D24" s="643">
        <v>15.1</v>
      </c>
      <c r="E24" s="643">
        <v>21.2</v>
      </c>
      <c r="F24" s="643">
        <v>10.6</v>
      </c>
      <c r="G24" s="643">
        <v>7.7</v>
      </c>
      <c r="H24" s="642">
        <v>7.5</v>
      </c>
      <c r="I24" s="642">
        <v>8.3000000000000007</v>
      </c>
      <c r="J24" s="643">
        <v>7.9</v>
      </c>
      <c r="K24" s="504">
        <v>4.9000000000000004</v>
      </c>
      <c r="L24" s="1679"/>
    </row>
    <row r="25" spans="1:12" s="485" customFormat="1" ht="16.95" customHeight="1">
      <c r="A25" s="409"/>
      <c r="B25" s="1676" t="s">
        <v>75</v>
      </c>
      <c r="C25" s="1677">
        <v>7</v>
      </c>
      <c r="D25" s="1677">
        <v>10.6</v>
      </c>
      <c r="E25" s="1677">
        <v>16.899999999999999</v>
      </c>
      <c r="F25" s="1677">
        <v>6.5</v>
      </c>
      <c r="G25" s="1677">
        <v>3.4</v>
      </c>
      <c r="H25" s="1677">
        <v>0.8</v>
      </c>
      <c r="I25" s="1677">
        <v>6.1</v>
      </c>
      <c r="J25" s="1677">
        <v>4.0999999999999996</v>
      </c>
      <c r="K25" s="1678">
        <v>4.3</v>
      </c>
      <c r="L25" s="503"/>
    </row>
    <row r="26" spans="1:12" s="485" customFormat="1" ht="16.95" customHeight="1">
      <c r="A26" s="409"/>
      <c r="B26" s="1676" t="s">
        <v>76</v>
      </c>
      <c r="C26" s="1677">
        <v>12.5</v>
      </c>
      <c r="D26" s="1677">
        <v>10.1</v>
      </c>
      <c r="E26" s="1677">
        <v>11.9</v>
      </c>
      <c r="F26" s="1677">
        <v>4</v>
      </c>
      <c r="G26" s="1677">
        <v>14.8</v>
      </c>
      <c r="H26" s="1677">
        <v>10.199999999999999</v>
      </c>
      <c r="I26" s="1677">
        <v>11.9</v>
      </c>
      <c r="J26" s="1677">
        <v>9</v>
      </c>
      <c r="K26" s="1678">
        <v>6.4</v>
      </c>
      <c r="L26" s="503"/>
    </row>
    <row r="27" spans="1:12" s="485" customFormat="1" ht="16.95" customHeight="1">
      <c r="A27" s="409"/>
      <c r="B27" s="1676" t="s">
        <v>77</v>
      </c>
      <c r="C27" s="1677">
        <v>13.7</v>
      </c>
      <c r="D27" s="1677">
        <v>9.6999999999999993</v>
      </c>
      <c r="E27" s="1677">
        <v>8.6999999999999993</v>
      </c>
      <c r="F27" s="1677">
        <v>2</v>
      </c>
      <c r="G27" s="1677">
        <v>17.600000000000001</v>
      </c>
      <c r="H27" s="1677">
        <v>13.1</v>
      </c>
      <c r="I27" s="1677">
        <v>15.1</v>
      </c>
      <c r="J27" s="1677">
        <v>8.1999999999999993</v>
      </c>
      <c r="K27" s="1678">
        <v>5.6</v>
      </c>
      <c r="L27" s="503"/>
    </row>
    <row r="28" spans="1:12" s="402" customFormat="1" ht="20.100000000000001" customHeight="1">
      <c r="A28" s="2310" t="s">
        <v>1435</v>
      </c>
      <c r="B28" s="2311"/>
      <c r="C28" s="2311"/>
      <c r="D28" s="2311"/>
      <c r="E28" s="2311"/>
      <c r="F28" s="2311"/>
      <c r="G28" s="2311"/>
      <c r="H28" s="2311"/>
      <c r="I28" s="2311"/>
      <c r="J28" s="2311"/>
      <c r="K28" s="2311"/>
    </row>
    <row r="29" spans="1:12" s="402" customFormat="1" ht="11.4">
      <c r="A29" s="2310"/>
      <c r="B29" s="2340"/>
      <c r="C29" s="2340"/>
      <c r="D29" s="2340"/>
      <c r="E29" s="2340"/>
      <c r="F29" s="2340"/>
      <c r="G29" s="2340"/>
      <c r="H29" s="2340"/>
      <c r="I29" s="2340"/>
      <c r="J29" s="2340"/>
      <c r="K29" s="2340"/>
    </row>
    <row r="30" spans="1:12">
      <c r="C30" s="405"/>
      <c r="D30" s="405"/>
      <c r="E30" s="405"/>
      <c r="F30" s="405"/>
      <c r="G30" s="405"/>
      <c r="H30" s="405"/>
      <c r="I30" s="405"/>
      <c r="J30" s="405"/>
      <c r="K30" s="405"/>
    </row>
    <row r="31" spans="1:12">
      <c r="C31" s="405"/>
      <c r="D31" s="405"/>
      <c r="E31" s="405"/>
      <c r="F31" s="405"/>
      <c r="G31" s="405"/>
      <c r="H31" s="405"/>
      <c r="I31" s="405"/>
      <c r="J31" s="405"/>
      <c r="K31" s="405"/>
    </row>
    <row r="32" spans="1:12">
      <c r="C32" s="405"/>
      <c r="D32" s="405"/>
      <c r="E32" s="405"/>
      <c r="F32" s="405"/>
      <c r="G32" s="405"/>
      <c r="H32" s="405"/>
      <c r="I32" s="405"/>
      <c r="J32" s="405"/>
      <c r="K32" s="405"/>
    </row>
    <row r="33" spans="3:11">
      <c r="C33" s="405"/>
      <c r="D33" s="405"/>
      <c r="E33" s="405"/>
      <c r="F33" s="405"/>
      <c r="G33" s="405"/>
      <c r="H33" s="405"/>
      <c r="I33" s="405"/>
      <c r="J33" s="405"/>
      <c r="K33" s="405"/>
    </row>
    <row r="34" spans="3:11">
      <c r="C34" s="405"/>
      <c r="D34" s="405"/>
      <c r="E34" s="405"/>
      <c r="F34" s="405"/>
      <c r="G34" s="405"/>
      <c r="H34" s="405"/>
      <c r="I34" s="405"/>
      <c r="J34" s="405"/>
      <c r="K34" s="405"/>
    </row>
    <row r="35" spans="3:11">
      <c r="C35" s="405"/>
      <c r="D35" s="405"/>
      <c r="E35" s="405"/>
      <c r="F35" s="405"/>
      <c r="G35" s="405"/>
      <c r="H35" s="405"/>
      <c r="I35" s="405"/>
      <c r="J35" s="405"/>
      <c r="K35" s="405"/>
    </row>
    <row r="36" spans="3:11">
      <c r="C36" s="405"/>
      <c r="D36" s="405"/>
      <c r="E36" s="405"/>
      <c r="F36" s="405"/>
      <c r="G36" s="405"/>
      <c r="H36" s="405"/>
      <c r="I36" s="405"/>
      <c r="J36" s="405"/>
      <c r="K36" s="405"/>
    </row>
    <row r="37" spans="3:11">
      <c r="C37" s="405"/>
      <c r="D37" s="405"/>
      <c r="E37" s="405"/>
      <c r="F37" s="405"/>
      <c r="G37" s="405"/>
      <c r="H37" s="405"/>
      <c r="I37" s="405"/>
      <c r="J37" s="405"/>
      <c r="K37" s="405"/>
    </row>
    <row r="38" spans="3:11">
      <c r="C38" s="405"/>
      <c r="D38" s="405"/>
      <c r="E38" s="405"/>
      <c r="F38" s="405"/>
      <c r="G38" s="405"/>
      <c r="H38" s="405"/>
      <c r="I38" s="405"/>
      <c r="J38" s="405"/>
      <c r="K38" s="405"/>
    </row>
    <row r="39" spans="3:11">
      <c r="C39" s="405"/>
      <c r="D39" s="405"/>
      <c r="E39" s="405"/>
      <c r="F39" s="405"/>
      <c r="G39" s="405"/>
      <c r="H39" s="405"/>
      <c r="I39" s="405"/>
      <c r="J39" s="405"/>
      <c r="K39" s="405"/>
    </row>
    <row r="40" spans="3:11">
      <c r="C40" s="405"/>
      <c r="D40" s="405"/>
      <c r="E40" s="405"/>
      <c r="F40" s="405"/>
      <c r="G40" s="405"/>
      <c r="H40" s="405"/>
      <c r="I40" s="405"/>
      <c r="J40" s="405"/>
      <c r="K40" s="405"/>
    </row>
    <row r="41" spans="3:11">
      <c r="C41" s="405"/>
      <c r="D41" s="405"/>
      <c r="E41" s="405"/>
      <c r="F41" s="405"/>
      <c r="G41" s="405"/>
      <c r="H41" s="405"/>
      <c r="I41" s="405"/>
      <c r="J41" s="405"/>
      <c r="K41" s="405"/>
    </row>
    <row r="42" spans="3:11">
      <c r="C42" s="405"/>
      <c r="D42" s="405"/>
      <c r="E42" s="405"/>
      <c r="F42" s="405"/>
      <c r="G42" s="405"/>
      <c r="H42" s="405"/>
      <c r="I42" s="405"/>
      <c r="J42" s="405"/>
      <c r="K42" s="405"/>
    </row>
    <row r="43" spans="3:11">
      <c r="C43" s="405"/>
      <c r="D43" s="405"/>
      <c r="E43" s="405"/>
      <c r="F43" s="405"/>
      <c r="G43" s="405"/>
      <c r="H43" s="405"/>
      <c r="I43" s="405"/>
      <c r="J43" s="405"/>
      <c r="K43" s="405"/>
    </row>
    <row r="44" spans="3:11">
      <c r="C44" s="405"/>
      <c r="D44" s="405"/>
      <c r="E44" s="405"/>
      <c r="F44" s="405"/>
      <c r="G44" s="405"/>
      <c r="H44" s="405"/>
      <c r="I44" s="405"/>
      <c r="J44" s="405"/>
      <c r="K44" s="405"/>
    </row>
    <row r="45" spans="3:11">
      <c r="C45" s="405"/>
      <c r="D45" s="405"/>
      <c r="E45" s="405"/>
      <c r="F45" s="405"/>
      <c r="G45" s="405"/>
      <c r="H45" s="405"/>
      <c r="I45" s="405"/>
      <c r="J45" s="405"/>
      <c r="K45" s="405"/>
    </row>
    <row r="46" spans="3:11">
      <c r="C46" s="405"/>
      <c r="D46" s="405"/>
      <c r="E46" s="405"/>
      <c r="F46" s="405"/>
      <c r="G46" s="405"/>
      <c r="H46" s="405"/>
      <c r="I46" s="405"/>
      <c r="J46" s="405"/>
      <c r="K46" s="405"/>
    </row>
    <row r="47" spans="3:11">
      <c r="C47" s="405"/>
      <c r="D47" s="405"/>
      <c r="E47" s="405"/>
      <c r="F47" s="405"/>
      <c r="G47" s="405"/>
      <c r="H47" s="405"/>
      <c r="I47" s="405"/>
      <c r="J47" s="405"/>
      <c r="K47" s="405"/>
    </row>
    <row r="48" spans="3:11">
      <c r="C48" s="405"/>
      <c r="D48" s="405"/>
      <c r="E48" s="405"/>
      <c r="F48" s="405"/>
      <c r="G48" s="405"/>
      <c r="H48" s="405"/>
      <c r="I48" s="405"/>
      <c r="J48" s="405"/>
      <c r="K48" s="405"/>
    </row>
    <row r="49" spans="3:11">
      <c r="C49" s="405"/>
      <c r="D49" s="405"/>
      <c r="E49" s="405"/>
      <c r="F49" s="405"/>
      <c r="G49" s="405"/>
      <c r="H49" s="405"/>
      <c r="I49" s="405"/>
      <c r="J49" s="405"/>
      <c r="K49" s="405"/>
    </row>
    <row r="50" spans="3:11">
      <c r="C50" s="405"/>
      <c r="D50" s="405"/>
      <c r="E50" s="405"/>
      <c r="F50" s="405"/>
      <c r="G50" s="405"/>
      <c r="H50" s="405"/>
      <c r="I50" s="405"/>
      <c r="J50" s="405"/>
      <c r="K50" s="405"/>
    </row>
    <row r="51" spans="3:11">
      <c r="C51" s="405"/>
      <c r="D51" s="405"/>
      <c r="E51" s="405"/>
      <c r="F51" s="405"/>
      <c r="G51" s="405"/>
      <c r="H51" s="405"/>
      <c r="I51" s="405"/>
      <c r="J51" s="405"/>
      <c r="K51" s="405"/>
    </row>
    <row r="52" spans="3:11">
      <c r="C52" s="405"/>
      <c r="D52" s="405"/>
      <c r="E52" s="405"/>
      <c r="F52" s="405"/>
      <c r="G52" s="405"/>
      <c r="H52" s="405"/>
      <c r="I52" s="405"/>
      <c r="J52" s="405"/>
      <c r="K52" s="405"/>
    </row>
    <row r="53" spans="3:11">
      <c r="C53" s="405"/>
      <c r="D53" s="405"/>
      <c r="E53" s="405"/>
      <c r="F53" s="405"/>
      <c r="G53" s="405"/>
      <c r="H53" s="405"/>
      <c r="I53" s="405"/>
      <c r="J53" s="405"/>
      <c r="K53" s="405"/>
    </row>
    <row r="54" spans="3:11">
      <c r="C54" s="405"/>
      <c r="D54" s="405"/>
      <c r="E54" s="405"/>
      <c r="F54" s="405"/>
      <c r="G54" s="405"/>
      <c r="H54" s="405"/>
      <c r="I54" s="405"/>
      <c r="J54" s="405"/>
      <c r="K54" s="405"/>
    </row>
    <row r="55" spans="3:11">
      <c r="C55" s="405"/>
      <c r="D55" s="405"/>
      <c r="E55" s="405"/>
      <c r="F55" s="405"/>
      <c r="G55" s="405"/>
      <c r="H55" s="405"/>
      <c r="I55" s="405"/>
      <c r="J55" s="405"/>
      <c r="K55" s="405"/>
    </row>
    <row r="56" spans="3:11">
      <c r="C56" s="405"/>
      <c r="D56" s="405"/>
      <c r="E56" s="405"/>
      <c r="F56" s="405"/>
      <c r="G56" s="405"/>
      <c r="H56" s="405"/>
      <c r="I56" s="405"/>
      <c r="J56" s="405"/>
      <c r="K56" s="405"/>
    </row>
    <row r="57" spans="3:11">
      <c r="C57" s="405"/>
      <c r="D57" s="405"/>
      <c r="E57" s="405"/>
      <c r="F57" s="405"/>
      <c r="G57" s="405"/>
      <c r="H57" s="405"/>
      <c r="I57" s="405"/>
      <c r="J57" s="405"/>
      <c r="K57" s="405"/>
    </row>
    <row r="58" spans="3:11">
      <c r="C58" s="405"/>
      <c r="D58" s="405"/>
      <c r="E58" s="405"/>
      <c r="F58" s="405"/>
      <c r="G58" s="405"/>
      <c r="H58" s="405"/>
      <c r="I58" s="405"/>
      <c r="J58" s="405"/>
      <c r="K58" s="405"/>
    </row>
    <row r="59" spans="3:11">
      <c r="C59" s="405"/>
      <c r="D59" s="405"/>
      <c r="E59" s="405"/>
      <c r="F59" s="405"/>
      <c r="G59" s="405"/>
      <c r="H59" s="405"/>
      <c r="I59" s="405"/>
      <c r="J59" s="405"/>
      <c r="K59" s="405"/>
    </row>
    <row r="60" spans="3:11">
      <c r="C60" s="405"/>
      <c r="D60" s="405"/>
      <c r="E60" s="405"/>
      <c r="F60" s="405"/>
      <c r="G60" s="405"/>
      <c r="H60" s="405"/>
      <c r="I60" s="405"/>
      <c r="J60" s="405"/>
      <c r="K60" s="405"/>
    </row>
    <row r="61" spans="3:11">
      <c r="C61" s="405"/>
      <c r="D61" s="405"/>
      <c r="E61" s="405"/>
      <c r="F61" s="405"/>
      <c r="G61" s="405"/>
      <c r="H61" s="405"/>
      <c r="I61" s="405"/>
      <c r="J61" s="405"/>
      <c r="K61" s="405"/>
    </row>
    <row r="62" spans="3:11">
      <c r="C62" s="405"/>
      <c r="D62" s="405"/>
      <c r="E62" s="405"/>
      <c r="F62" s="405"/>
      <c r="G62" s="405"/>
      <c r="H62" s="405"/>
      <c r="I62" s="405"/>
      <c r="J62" s="405"/>
      <c r="K62" s="405"/>
    </row>
    <row r="63" spans="3:11">
      <c r="C63" s="405"/>
      <c r="D63" s="405"/>
      <c r="E63" s="405"/>
      <c r="F63" s="405"/>
      <c r="G63" s="405"/>
      <c r="H63" s="405"/>
      <c r="I63" s="405"/>
      <c r="J63" s="405"/>
      <c r="K63" s="405"/>
    </row>
    <row r="64" spans="3:11">
      <c r="C64" s="405"/>
      <c r="D64" s="405"/>
      <c r="E64" s="405"/>
      <c r="F64" s="405"/>
      <c r="G64" s="405"/>
      <c r="H64" s="405"/>
      <c r="I64" s="405"/>
      <c r="J64" s="405"/>
      <c r="K64" s="405"/>
    </row>
    <row r="65" spans="3:11">
      <c r="C65" s="405"/>
      <c r="D65" s="405"/>
      <c r="E65" s="405"/>
      <c r="F65" s="405"/>
      <c r="G65" s="405"/>
      <c r="H65" s="405"/>
      <c r="I65" s="405"/>
      <c r="J65" s="405"/>
      <c r="K65" s="405"/>
    </row>
    <row r="66" spans="3:11">
      <c r="C66" s="405"/>
      <c r="D66" s="405"/>
      <c r="E66" s="405"/>
      <c r="F66" s="405"/>
      <c r="G66" s="405"/>
      <c r="H66" s="405"/>
      <c r="I66" s="405"/>
      <c r="J66" s="405"/>
      <c r="K66" s="405"/>
    </row>
    <row r="67" spans="3:11">
      <c r="C67" s="405"/>
      <c r="D67" s="405"/>
      <c r="E67" s="405"/>
      <c r="F67" s="405"/>
      <c r="G67" s="405"/>
      <c r="H67" s="405"/>
      <c r="I67" s="405"/>
      <c r="J67" s="405"/>
      <c r="K67" s="405"/>
    </row>
    <row r="68" spans="3:11">
      <c r="C68" s="405"/>
      <c r="D68" s="405"/>
      <c r="E68" s="405"/>
      <c r="F68" s="405"/>
      <c r="G68" s="405"/>
      <c r="H68" s="405"/>
      <c r="I68" s="405"/>
      <c r="J68" s="405"/>
      <c r="K68" s="405"/>
    </row>
    <row r="69" spans="3:11">
      <c r="C69" s="405"/>
      <c r="D69" s="405"/>
      <c r="E69" s="405"/>
      <c r="F69" s="405"/>
      <c r="G69" s="405"/>
      <c r="H69" s="405"/>
      <c r="I69" s="405"/>
      <c r="J69" s="405"/>
      <c r="K69" s="405"/>
    </row>
    <row r="70" spans="3:11">
      <c r="C70" s="405"/>
      <c r="D70" s="405"/>
      <c r="E70" s="405"/>
      <c r="F70" s="405"/>
      <c r="G70" s="405"/>
      <c r="H70" s="405"/>
      <c r="I70" s="405"/>
      <c r="J70" s="405"/>
      <c r="K70" s="405"/>
    </row>
    <row r="71" spans="3:11">
      <c r="C71" s="405"/>
      <c r="D71" s="405"/>
      <c r="E71" s="405"/>
      <c r="F71" s="405"/>
      <c r="G71" s="405"/>
      <c r="H71" s="405"/>
      <c r="I71" s="405"/>
      <c r="J71" s="405"/>
      <c r="K71" s="405"/>
    </row>
    <row r="72" spans="3:11">
      <c r="C72" s="405"/>
      <c r="D72" s="405"/>
      <c r="E72" s="405"/>
      <c r="F72" s="405"/>
      <c r="G72" s="405"/>
      <c r="H72" s="405"/>
      <c r="I72" s="405"/>
      <c r="J72" s="405"/>
      <c r="K72" s="405"/>
    </row>
    <row r="73" spans="3:11">
      <c r="C73" s="405"/>
      <c r="D73" s="405"/>
      <c r="E73" s="405"/>
      <c r="F73" s="405"/>
      <c r="G73" s="405"/>
      <c r="H73" s="405"/>
      <c r="I73" s="405"/>
      <c r="J73" s="405"/>
      <c r="K73" s="405"/>
    </row>
    <row r="74" spans="3:11">
      <c r="C74" s="405"/>
      <c r="D74" s="405"/>
      <c r="E74" s="405"/>
      <c r="F74" s="405"/>
      <c r="G74" s="405"/>
      <c r="H74" s="405"/>
      <c r="I74" s="405"/>
      <c r="J74" s="405"/>
      <c r="K74" s="405"/>
    </row>
    <row r="75" spans="3:11">
      <c r="C75" s="405"/>
      <c r="D75" s="405"/>
      <c r="E75" s="405"/>
      <c r="F75" s="405"/>
      <c r="G75" s="405"/>
      <c r="H75" s="405"/>
      <c r="I75" s="405"/>
      <c r="J75" s="405"/>
      <c r="K75" s="405"/>
    </row>
    <row r="76" spans="3:11">
      <c r="C76" s="405"/>
      <c r="D76" s="405"/>
      <c r="E76" s="405"/>
      <c r="F76" s="405"/>
      <c r="G76" s="405"/>
      <c r="H76" s="405"/>
      <c r="I76" s="405"/>
      <c r="J76" s="405"/>
      <c r="K76" s="405"/>
    </row>
    <row r="77" spans="3:11">
      <c r="C77" s="405"/>
      <c r="D77" s="405"/>
      <c r="E77" s="405"/>
      <c r="F77" s="405"/>
      <c r="G77" s="405"/>
      <c r="H77" s="405"/>
      <c r="I77" s="405"/>
      <c r="J77" s="405"/>
      <c r="K77" s="405"/>
    </row>
    <row r="78" spans="3:11">
      <c r="C78" s="405"/>
      <c r="D78" s="405"/>
      <c r="E78" s="405"/>
      <c r="F78" s="405"/>
      <c r="G78" s="405"/>
      <c r="H78" s="405"/>
      <c r="I78" s="405"/>
      <c r="J78" s="405"/>
      <c r="K78" s="405"/>
    </row>
    <row r="79" spans="3:11">
      <c r="C79" s="405"/>
      <c r="D79" s="405"/>
      <c r="E79" s="405"/>
      <c r="F79" s="405"/>
      <c r="G79" s="405"/>
      <c r="H79" s="405"/>
      <c r="I79" s="405"/>
      <c r="J79" s="405"/>
      <c r="K79" s="405"/>
    </row>
    <row r="80" spans="3:11">
      <c r="C80" s="405"/>
      <c r="D80" s="405"/>
      <c r="E80" s="405"/>
      <c r="F80" s="405"/>
      <c r="G80" s="405"/>
      <c r="H80" s="405"/>
      <c r="I80" s="405"/>
      <c r="J80" s="405"/>
      <c r="K80" s="405"/>
    </row>
    <row r="81" spans="3:11">
      <c r="C81" s="405"/>
      <c r="D81" s="405"/>
      <c r="E81" s="405"/>
      <c r="F81" s="405"/>
      <c r="G81" s="405"/>
      <c r="H81" s="405"/>
      <c r="I81" s="405"/>
      <c r="J81" s="405"/>
      <c r="K81" s="405"/>
    </row>
    <row r="82" spans="3:11">
      <c r="C82" s="405"/>
      <c r="D82" s="405"/>
      <c r="E82" s="405"/>
      <c r="F82" s="405"/>
      <c r="G82" s="405"/>
      <c r="H82" s="405"/>
      <c r="I82" s="405"/>
      <c r="J82" s="405"/>
      <c r="K82" s="405"/>
    </row>
    <row r="83" spans="3:11">
      <c r="C83" s="405"/>
      <c r="D83" s="405"/>
      <c r="E83" s="405"/>
      <c r="F83" s="405"/>
      <c r="G83" s="405"/>
      <c r="H83" s="405"/>
      <c r="I83" s="405"/>
      <c r="J83" s="405"/>
      <c r="K83" s="405"/>
    </row>
    <row r="84" spans="3:11">
      <c r="C84" s="405"/>
      <c r="D84" s="405"/>
      <c r="E84" s="405"/>
      <c r="F84" s="405"/>
      <c r="G84" s="405"/>
      <c r="H84" s="405"/>
      <c r="I84" s="405"/>
      <c r="J84" s="405"/>
      <c r="K84" s="405"/>
    </row>
    <row r="85" spans="3:11">
      <c r="C85" s="405"/>
      <c r="D85" s="405"/>
      <c r="E85" s="405"/>
      <c r="F85" s="405"/>
      <c r="G85" s="405"/>
      <c r="H85" s="405"/>
      <c r="I85" s="405"/>
      <c r="J85" s="405"/>
      <c r="K85" s="405"/>
    </row>
    <row r="86" spans="3:11">
      <c r="C86" s="405"/>
      <c r="D86" s="405"/>
      <c r="E86" s="405"/>
      <c r="F86" s="405"/>
      <c r="G86" s="405"/>
      <c r="H86" s="405"/>
      <c r="I86" s="405"/>
      <c r="J86" s="405"/>
      <c r="K86" s="405"/>
    </row>
    <row r="87" spans="3:11">
      <c r="C87" s="405"/>
      <c r="D87" s="405"/>
      <c r="E87" s="405"/>
      <c r="F87" s="405"/>
      <c r="G87" s="405"/>
      <c r="H87" s="405"/>
      <c r="I87" s="405"/>
      <c r="J87" s="405"/>
      <c r="K87" s="405"/>
    </row>
    <row r="88" spans="3:11">
      <c r="C88" s="405"/>
      <c r="D88" s="405"/>
      <c r="E88" s="405"/>
      <c r="F88" s="405"/>
      <c r="G88" s="405"/>
      <c r="H88" s="405"/>
      <c r="I88" s="405"/>
      <c r="J88" s="405"/>
      <c r="K88" s="405"/>
    </row>
    <row r="89" spans="3:11">
      <c r="C89" s="405"/>
      <c r="D89" s="405"/>
      <c r="E89" s="405"/>
      <c r="F89" s="405"/>
      <c r="G89" s="405"/>
      <c r="H89" s="405"/>
      <c r="I89" s="405"/>
      <c r="J89" s="405"/>
      <c r="K89" s="405"/>
    </row>
    <row r="90" spans="3:11">
      <c r="C90" s="405"/>
      <c r="D90" s="405"/>
      <c r="E90" s="405"/>
      <c r="F90" s="405"/>
      <c r="G90" s="405"/>
      <c r="H90" s="405"/>
      <c r="I90" s="405"/>
      <c r="J90" s="405"/>
      <c r="K90" s="405"/>
    </row>
    <row r="91" spans="3:11">
      <c r="C91" s="405"/>
      <c r="D91" s="405"/>
      <c r="E91" s="405"/>
      <c r="F91" s="405"/>
      <c r="G91" s="405"/>
      <c r="H91" s="405"/>
      <c r="I91" s="405"/>
      <c r="J91" s="405"/>
      <c r="K91" s="405"/>
    </row>
    <row r="92" spans="3:11">
      <c r="C92" s="405"/>
      <c r="D92" s="405"/>
      <c r="E92" s="405"/>
      <c r="F92" s="405"/>
      <c r="G92" s="405"/>
      <c r="H92" s="405"/>
      <c r="I92" s="405"/>
      <c r="J92" s="405"/>
      <c r="K92" s="405"/>
    </row>
    <row r="93" spans="3:11">
      <c r="C93" s="405"/>
      <c r="D93" s="405"/>
      <c r="E93" s="405"/>
      <c r="F93" s="405"/>
      <c r="G93" s="405"/>
      <c r="H93" s="405"/>
      <c r="I93" s="405"/>
      <c r="J93" s="405"/>
      <c r="K93" s="405"/>
    </row>
    <row r="94" spans="3:11">
      <c r="C94" s="405"/>
      <c r="D94" s="405"/>
      <c r="E94" s="405"/>
      <c r="F94" s="405"/>
      <c r="G94" s="405"/>
      <c r="H94" s="405"/>
      <c r="I94" s="405"/>
      <c r="J94" s="405"/>
      <c r="K94" s="405"/>
    </row>
    <row r="95" spans="3:11">
      <c r="C95" s="405"/>
      <c r="D95" s="405"/>
      <c r="E95" s="405"/>
      <c r="F95" s="405"/>
      <c r="G95" s="405"/>
      <c r="H95" s="405"/>
      <c r="I95" s="405"/>
      <c r="J95" s="405"/>
      <c r="K95" s="405"/>
    </row>
    <row r="96" spans="3:11">
      <c r="C96" s="405"/>
      <c r="D96" s="405"/>
      <c r="E96" s="405"/>
      <c r="F96" s="405"/>
      <c r="G96" s="405"/>
      <c r="H96" s="405"/>
      <c r="I96" s="405"/>
      <c r="J96" s="405"/>
      <c r="K96" s="405"/>
    </row>
    <row r="97" spans="3:11">
      <c r="C97" s="405"/>
      <c r="D97" s="405"/>
      <c r="E97" s="405"/>
      <c r="F97" s="405"/>
      <c r="G97" s="405"/>
      <c r="H97" s="405"/>
      <c r="I97" s="405"/>
      <c r="J97" s="405"/>
      <c r="K97" s="405"/>
    </row>
    <row r="98" spans="3:11">
      <c r="C98" s="405"/>
      <c r="D98" s="405"/>
      <c r="E98" s="405"/>
      <c r="F98" s="405"/>
      <c r="G98" s="405"/>
      <c r="H98" s="405"/>
      <c r="I98" s="405"/>
      <c r="J98" s="405"/>
      <c r="K98" s="405"/>
    </row>
    <row r="99" spans="3:11">
      <c r="C99" s="405"/>
      <c r="D99" s="405"/>
      <c r="E99" s="405"/>
      <c r="F99" s="405"/>
      <c r="G99" s="405"/>
      <c r="H99" s="405"/>
      <c r="I99" s="405"/>
      <c r="J99" s="405"/>
      <c r="K99" s="405"/>
    </row>
    <row r="100" spans="3:11">
      <c r="C100" s="405"/>
      <c r="D100" s="405"/>
      <c r="E100" s="405"/>
      <c r="F100" s="405"/>
      <c r="G100" s="405"/>
      <c r="H100" s="405"/>
      <c r="I100" s="405"/>
      <c r="J100" s="405"/>
      <c r="K100" s="405"/>
    </row>
    <row r="101" spans="3:11">
      <c r="C101" s="405"/>
      <c r="D101" s="405"/>
      <c r="E101" s="405"/>
      <c r="F101" s="405"/>
      <c r="G101" s="405"/>
      <c r="H101" s="405"/>
      <c r="I101" s="405"/>
      <c r="J101" s="405"/>
      <c r="K101" s="405"/>
    </row>
    <row r="102" spans="3:11">
      <c r="C102" s="405"/>
      <c r="D102" s="405"/>
      <c r="E102" s="405"/>
      <c r="F102" s="405"/>
      <c r="G102" s="405"/>
      <c r="H102" s="405"/>
      <c r="I102" s="405"/>
      <c r="J102" s="405"/>
      <c r="K102" s="405"/>
    </row>
    <row r="103" spans="3:11">
      <c r="C103" s="405"/>
      <c r="D103" s="405"/>
      <c r="E103" s="405"/>
      <c r="F103" s="405"/>
      <c r="G103" s="405"/>
      <c r="H103" s="405"/>
      <c r="I103" s="405"/>
      <c r="J103" s="405"/>
      <c r="K103" s="405"/>
    </row>
    <row r="104" spans="3:11">
      <c r="C104" s="405"/>
      <c r="D104" s="405"/>
      <c r="E104" s="405"/>
      <c r="F104" s="405"/>
      <c r="G104" s="405"/>
      <c r="H104" s="405"/>
      <c r="I104" s="405"/>
      <c r="J104" s="405"/>
      <c r="K104" s="405"/>
    </row>
    <row r="105" spans="3:11">
      <c r="C105" s="405"/>
      <c r="D105" s="405"/>
      <c r="E105" s="405"/>
      <c r="F105" s="405"/>
      <c r="G105" s="405"/>
      <c r="H105" s="405"/>
      <c r="I105" s="405"/>
      <c r="J105" s="405"/>
      <c r="K105" s="405"/>
    </row>
    <row r="106" spans="3:11">
      <c r="C106" s="405"/>
      <c r="D106" s="405"/>
      <c r="E106" s="405"/>
      <c r="F106" s="405"/>
      <c r="G106" s="405"/>
      <c r="H106" s="405"/>
      <c r="I106" s="405"/>
      <c r="J106" s="405"/>
      <c r="K106" s="405"/>
    </row>
    <row r="107" spans="3:11">
      <c r="C107" s="405"/>
      <c r="D107" s="405"/>
      <c r="E107" s="405"/>
      <c r="F107" s="405"/>
      <c r="G107" s="405"/>
      <c r="H107" s="405"/>
      <c r="I107" s="405"/>
      <c r="J107" s="405"/>
      <c r="K107" s="405"/>
    </row>
    <row r="108" spans="3:11">
      <c r="C108" s="405"/>
      <c r="D108" s="405"/>
      <c r="E108" s="405"/>
      <c r="F108" s="405"/>
      <c r="G108" s="405"/>
      <c r="H108" s="405"/>
      <c r="I108" s="405"/>
      <c r="J108" s="405"/>
      <c r="K108" s="405"/>
    </row>
    <row r="109" spans="3:11">
      <c r="C109" s="405"/>
      <c r="D109" s="405"/>
      <c r="E109" s="405"/>
      <c r="F109" s="405"/>
      <c r="G109" s="405"/>
      <c r="H109" s="405"/>
      <c r="I109" s="405"/>
      <c r="J109" s="405"/>
      <c r="K109" s="405"/>
    </row>
    <row r="110" spans="3:11">
      <c r="C110" s="405"/>
      <c r="D110" s="405"/>
      <c r="E110" s="405"/>
      <c r="F110" s="405"/>
      <c r="G110" s="405"/>
      <c r="H110" s="405"/>
      <c r="I110" s="405"/>
      <c r="J110" s="405"/>
      <c r="K110" s="405"/>
    </row>
    <row r="111" spans="3:11">
      <c r="C111" s="405"/>
      <c r="D111" s="405"/>
      <c r="E111" s="405"/>
      <c r="F111" s="405"/>
      <c r="G111" s="405"/>
      <c r="H111" s="405"/>
      <c r="I111" s="405"/>
      <c r="J111" s="405"/>
      <c r="K111" s="405"/>
    </row>
    <row r="112" spans="3:11">
      <c r="C112" s="405"/>
      <c r="D112" s="405"/>
      <c r="E112" s="405"/>
      <c r="F112" s="405"/>
      <c r="G112" s="405"/>
      <c r="H112" s="405"/>
      <c r="I112" s="405"/>
      <c r="J112" s="405"/>
      <c r="K112" s="405"/>
    </row>
    <row r="113" spans="3:11">
      <c r="C113" s="405"/>
      <c r="D113" s="405"/>
      <c r="E113" s="405"/>
      <c r="F113" s="405"/>
      <c r="G113" s="405"/>
      <c r="H113" s="405"/>
      <c r="I113" s="405"/>
      <c r="J113" s="405"/>
      <c r="K113" s="405"/>
    </row>
    <row r="114" spans="3:11">
      <c r="C114" s="405"/>
      <c r="D114" s="405"/>
      <c r="E114" s="405"/>
      <c r="F114" s="405"/>
      <c r="G114" s="405"/>
      <c r="H114" s="405"/>
      <c r="I114" s="405"/>
      <c r="J114" s="405"/>
      <c r="K114" s="405"/>
    </row>
    <row r="115" spans="3:11">
      <c r="C115" s="405"/>
      <c r="D115" s="405"/>
      <c r="E115" s="405"/>
      <c r="F115" s="405"/>
      <c r="G115" s="405"/>
      <c r="H115" s="405"/>
      <c r="I115" s="405"/>
      <c r="J115" s="405"/>
      <c r="K115" s="405"/>
    </row>
    <row r="116" spans="3:11">
      <c r="C116" s="405"/>
      <c r="D116" s="405"/>
      <c r="E116" s="405"/>
      <c r="F116" s="405"/>
      <c r="G116" s="405"/>
      <c r="H116" s="405"/>
      <c r="I116" s="405"/>
      <c r="J116" s="405"/>
      <c r="K116" s="405"/>
    </row>
    <row r="117" spans="3:11">
      <c r="C117" s="405"/>
      <c r="D117" s="405"/>
      <c r="E117" s="405"/>
      <c r="F117" s="405"/>
      <c r="G117" s="405"/>
      <c r="H117" s="405"/>
      <c r="I117" s="405"/>
      <c r="J117" s="405"/>
      <c r="K117" s="405"/>
    </row>
    <row r="118" spans="3:11">
      <c r="C118" s="405"/>
      <c r="D118" s="405"/>
      <c r="E118" s="405"/>
      <c r="F118" s="405"/>
      <c r="G118" s="405"/>
      <c r="H118" s="405"/>
      <c r="I118" s="405"/>
      <c r="J118" s="405"/>
      <c r="K118" s="405"/>
    </row>
    <row r="119" spans="3:11">
      <c r="C119" s="405"/>
      <c r="D119" s="405"/>
      <c r="E119" s="405"/>
      <c r="F119" s="405"/>
      <c r="G119" s="405"/>
      <c r="H119" s="405"/>
      <c r="I119" s="405"/>
      <c r="J119" s="405"/>
      <c r="K119" s="405"/>
    </row>
    <row r="120" spans="3:11">
      <c r="C120" s="405"/>
      <c r="D120" s="405"/>
      <c r="E120" s="405"/>
      <c r="F120" s="405"/>
      <c r="G120" s="405"/>
      <c r="H120" s="405"/>
      <c r="I120" s="405"/>
      <c r="J120" s="405"/>
      <c r="K120" s="405"/>
    </row>
    <row r="121" spans="3:11">
      <c r="C121" s="405"/>
      <c r="D121" s="405"/>
      <c r="E121" s="405"/>
      <c r="F121" s="405"/>
      <c r="G121" s="405"/>
      <c r="H121" s="405"/>
      <c r="I121" s="405"/>
      <c r="J121" s="405"/>
      <c r="K121" s="405"/>
    </row>
    <row r="122" spans="3:11">
      <c r="C122" s="405"/>
      <c r="D122" s="405"/>
      <c r="E122" s="405"/>
      <c r="F122" s="405"/>
      <c r="G122" s="405"/>
      <c r="H122" s="405"/>
      <c r="I122" s="405"/>
      <c r="J122" s="405"/>
      <c r="K122" s="405"/>
    </row>
    <row r="123" spans="3:11">
      <c r="C123" s="405"/>
      <c r="D123" s="405"/>
      <c r="E123" s="405"/>
      <c r="F123" s="405"/>
      <c r="G123" s="405"/>
      <c r="H123" s="405"/>
      <c r="I123" s="405"/>
      <c r="J123" s="405"/>
      <c r="K123" s="405"/>
    </row>
    <row r="124" spans="3:11">
      <c r="C124" s="405"/>
      <c r="D124" s="405"/>
      <c r="E124" s="405"/>
      <c r="F124" s="405"/>
      <c r="G124" s="405"/>
      <c r="H124" s="405"/>
      <c r="I124" s="405"/>
      <c r="J124" s="405"/>
      <c r="K124" s="405"/>
    </row>
    <row r="125" spans="3:11">
      <c r="C125" s="405"/>
      <c r="D125" s="405"/>
      <c r="E125" s="405"/>
      <c r="F125" s="405"/>
      <c r="G125" s="405"/>
      <c r="H125" s="405"/>
      <c r="I125" s="405"/>
      <c r="J125" s="405"/>
      <c r="K125" s="405"/>
    </row>
    <row r="126" spans="3:11">
      <c r="C126" s="405"/>
      <c r="D126" s="405"/>
      <c r="E126" s="405"/>
      <c r="F126" s="405"/>
      <c r="G126" s="405"/>
      <c r="H126" s="405"/>
      <c r="I126" s="405"/>
      <c r="J126" s="405"/>
      <c r="K126" s="405"/>
    </row>
    <row r="127" spans="3:11">
      <c r="C127" s="405"/>
      <c r="D127" s="405"/>
      <c r="E127" s="405"/>
      <c r="F127" s="405"/>
      <c r="G127" s="405"/>
      <c r="H127" s="405"/>
      <c r="I127" s="405"/>
      <c r="J127" s="405"/>
      <c r="K127" s="405"/>
    </row>
    <row r="128" spans="3:11">
      <c r="C128" s="405"/>
      <c r="D128" s="405"/>
      <c r="E128" s="405"/>
      <c r="F128" s="405"/>
      <c r="G128" s="405"/>
      <c r="H128" s="405"/>
      <c r="I128" s="405"/>
      <c r="J128" s="405"/>
      <c r="K128" s="405"/>
    </row>
    <row r="129" spans="3:11">
      <c r="C129" s="405"/>
      <c r="D129" s="405"/>
      <c r="E129" s="405"/>
      <c r="F129" s="405"/>
      <c r="G129" s="405"/>
      <c r="H129" s="405"/>
      <c r="I129" s="405"/>
      <c r="J129" s="405"/>
      <c r="K129" s="405"/>
    </row>
    <row r="130" spans="3:11">
      <c r="C130" s="405"/>
      <c r="D130" s="405"/>
      <c r="E130" s="405"/>
      <c r="F130" s="405"/>
      <c r="G130" s="405"/>
      <c r="H130" s="405"/>
      <c r="I130" s="405"/>
      <c r="J130" s="405"/>
      <c r="K130" s="405"/>
    </row>
    <row r="131" spans="3:11">
      <c r="C131" s="405"/>
      <c r="D131" s="405"/>
      <c r="E131" s="405"/>
      <c r="F131" s="405"/>
      <c r="G131" s="405"/>
      <c r="H131" s="405"/>
      <c r="I131" s="405"/>
      <c r="J131" s="405"/>
      <c r="K131" s="405"/>
    </row>
    <row r="132" spans="3:11">
      <c r="C132" s="405"/>
      <c r="D132" s="405"/>
      <c r="E132" s="405"/>
      <c r="F132" s="405"/>
      <c r="G132" s="405"/>
      <c r="H132" s="405"/>
      <c r="I132" s="405"/>
      <c r="J132" s="405"/>
      <c r="K132" s="405"/>
    </row>
    <row r="133" spans="3:11">
      <c r="C133" s="405"/>
      <c r="D133" s="405"/>
      <c r="E133" s="405"/>
      <c r="F133" s="405"/>
      <c r="G133" s="405"/>
      <c r="H133" s="405"/>
      <c r="I133" s="405"/>
      <c r="J133" s="405"/>
      <c r="K133" s="405"/>
    </row>
    <row r="134" spans="3:11">
      <c r="C134" s="405"/>
      <c r="D134" s="405"/>
      <c r="E134" s="405"/>
      <c r="F134" s="405"/>
      <c r="G134" s="405"/>
      <c r="H134" s="405"/>
      <c r="I134" s="405"/>
      <c r="J134" s="405"/>
      <c r="K134" s="405"/>
    </row>
    <row r="135" spans="3:11">
      <c r="C135" s="405"/>
      <c r="D135" s="405"/>
      <c r="E135" s="405"/>
      <c r="F135" s="405"/>
      <c r="G135" s="405"/>
      <c r="H135" s="405"/>
      <c r="I135" s="405"/>
      <c r="J135" s="405"/>
      <c r="K135" s="405"/>
    </row>
    <row r="136" spans="3:11">
      <c r="C136" s="405"/>
      <c r="D136" s="405"/>
      <c r="E136" s="405"/>
      <c r="F136" s="405"/>
      <c r="G136" s="405"/>
      <c r="H136" s="405"/>
      <c r="I136" s="405"/>
      <c r="J136" s="405"/>
      <c r="K136" s="405"/>
    </row>
    <row r="137" spans="3:11">
      <c r="C137" s="405"/>
      <c r="D137" s="405"/>
      <c r="E137" s="405"/>
      <c r="F137" s="405"/>
      <c r="G137" s="405"/>
      <c r="H137" s="405"/>
      <c r="I137" s="405"/>
      <c r="J137" s="405"/>
      <c r="K137" s="405"/>
    </row>
    <row r="138" spans="3:11">
      <c r="C138" s="405"/>
      <c r="D138" s="405"/>
      <c r="E138" s="405"/>
      <c r="F138" s="405"/>
      <c r="G138" s="405"/>
      <c r="H138" s="405"/>
      <c r="I138" s="405"/>
      <c r="J138" s="405"/>
      <c r="K138" s="405"/>
    </row>
    <row r="139" spans="3:11">
      <c r="C139" s="405"/>
      <c r="D139" s="405"/>
      <c r="E139" s="405"/>
      <c r="F139" s="405"/>
      <c r="G139" s="405"/>
      <c r="H139" s="405"/>
      <c r="I139" s="405"/>
      <c r="J139" s="405"/>
      <c r="K139" s="405"/>
    </row>
    <row r="140" spans="3:11">
      <c r="C140" s="405"/>
      <c r="D140" s="405"/>
      <c r="E140" s="405"/>
      <c r="F140" s="405"/>
      <c r="G140" s="405"/>
      <c r="H140" s="405"/>
      <c r="I140" s="405"/>
      <c r="J140" s="405"/>
      <c r="K140" s="405"/>
    </row>
    <row r="141" spans="3:11">
      <c r="C141" s="405"/>
      <c r="D141" s="405"/>
      <c r="E141" s="405"/>
      <c r="F141" s="405"/>
      <c r="G141" s="405"/>
      <c r="H141" s="405"/>
      <c r="I141" s="405"/>
      <c r="J141" s="405"/>
      <c r="K141" s="405"/>
    </row>
    <row r="142" spans="3:11">
      <c r="C142" s="405"/>
      <c r="D142" s="405"/>
      <c r="E142" s="405"/>
      <c r="F142" s="405"/>
      <c r="G142" s="405"/>
      <c r="H142" s="405"/>
      <c r="I142" s="405"/>
      <c r="J142" s="405"/>
      <c r="K142" s="405"/>
    </row>
    <row r="143" spans="3:11">
      <c r="C143" s="405"/>
      <c r="D143" s="405"/>
      <c r="E143" s="405"/>
      <c r="F143" s="405"/>
      <c r="G143" s="405"/>
      <c r="H143" s="405"/>
      <c r="I143" s="405"/>
      <c r="J143" s="405"/>
      <c r="K143" s="405"/>
    </row>
    <row r="144" spans="3:11">
      <c r="C144" s="405"/>
      <c r="D144" s="405"/>
      <c r="E144" s="405"/>
      <c r="F144" s="405"/>
      <c r="G144" s="405"/>
      <c r="H144" s="405"/>
      <c r="I144" s="405"/>
      <c r="J144" s="405"/>
      <c r="K144" s="405"/>
    </row>
    <row r="145" spans="3:11">
      <c r="C145" s="405"/>
      <c r="D145" s="405"/>
      <c r="E145" s="405"/>
      <c r="F145" s="405"/>
      <c r="G145" s="405"/>
      <c r="H145" s="405"/>
      <c r="I145" s="405"/>
      <c r="J145" s="405"/>
      <c r="K145" s="405"/>
    </row>
    <row r="146" spans="3:11">
      <c r="C146" s="405"/>
      <c r="D146" s="405"/>
      <c r="E146" s="405"/>
      <c r="F146" s="405"/>
      <c r="G146" s="405"/>
      <c r="H146" s="405"/>
      <c r="I146" s="405"/>
      <c r="J146" s="405"/>
      <c r="K146" s="405"/>
    </row>
    <row r="147" spans="3:11">
      <c r="C147" s="405"/>
      <c r="D147" s="405"/>
      <c r="E147" s="405"/>
      <c r="F147" s="405"/>
      <c r="G147" s="405"/>
      <c r="H147" s="405"/>
      <c r="I147" s="405"/>
      <c r="J147" s="405"/>
      <c r="K147" s="405"/>
    </row>
    <row r="148" spans="3:11">
      <c r="C148" s="405"/>
      <c r="D148" s="405"/>
      <c r="E148" s="405"/>
      <c r="F148" s="405"/>
      <c r="G148" s="405"/>
      <c r="H148" s="405"/>
      <c r="I148" s="405"/>
      <c r="J148" s="405"/>
      <c r="K148" s="405"/>
    </row>
    <row r="149" spans="3:11">
      <c r="C149" s="405"/>
      <c r="D149" s="405"/>
      <c r="E149" s="405"/>
      <c r="F149" s="405"/>
      <c r="G149" s="405"/>
      <c r="H149" s="405"/>
      <c r="I149" s="405"/>
      <c r="J149" s="405"/>
      <c r="K149" s="405"/>
    </row>
    <row r="150" spans="3:11">
      <c r="C150" s="405"/>
      <c r="D150" s="405"/>
      <c r="E150" s="405"/>
      <c r="F150" s="405"/>
      <c r="G150" s="405"/>
      <c r="H150" s="405"/>
      <c r="I150" s="405"/>
      <c r="J150" s="405"/>
      <c r="K150" s="405"/>
    </row>
    <row r="151" spans="3:11">
      <c r="C151" s="405"/>
      <c r="D151" s="405"/>
      <c r="E151" s="405"/>
      <c r="F151" s="405"/>
      <c r="G151" s="405"/>
      <c r="H151" s="405"/>
      <c r="I151" s="405"/>
      <c r="J151" s="405"/>
      <c r="K151" s="405"/>
    </row>
    <row r="152" spans="3:11">
      <c r="C152" s="405"/>
      <c r="D152" s="405"/>
      <c r="E152" s="405"/>
      <c r="F152" s="405"/>
      <c r="G152" s="405"/>
      <c r="H152" s="405"/>
      <c r="I152" s="405"/>
      <c r="J152" s="405"/>
      <c r="K152" s="405"/>
    </row>
    <row r="153" spans="3:11">
      <c r="C153" s="405"/>
      <c r="D153" s="405"/>
      <c r="E153" s="405"/>
      <c r="F153" s="405"/>
      <c r="G153" s="405"/>
      <c r="H153" s="405"/>
      <c r="I153" s="405"/>
      <c r="J153" s="405"/>
      <c r="K153" s="405"/>
    </row>
    <row r="154" spans="3:11">
      <c r="C154" s="405"/>
      <c r="D154" s="405"/>
      <c r="E154" s="405"/>
      <c r="F154" s="405"/>
      <c r="G154" s="405"/>
      <c r="H154" s="405"/>
      <c r="I154" s="405"/>
      <c r="J154" s="405"/>
      <c r="K154" s="405"/>
    </row>
    <row r="155" spans="3:11">
      <c r="C155" s="405"/>
      <c r="D155" s="405"/>
      <c r="E155" s="405"/>
      <c r="F155" s="405"/>
      <c r="G155" s="405"/>
      <c r="H155" s="405"/>
      <c r="I155" s="405"/>
      <c r="J155" s="405"/>
      <c r="K155" s="405"/>
    </row>
    <row r="156" spans="3:11">
      <c r="C156" s="405"/>
      <c r="D156" s="405"/>
      <c r="E156" s="405"/>
      <c r="F156" s="405"/>
      <c r="G156" s="405"/>
      <c r="H156" s="405"/>
      <c r="I156" s="405"/>
      <c r="J156" s="405"/>
      <c r="K156" s="405"/>
    </row>
    <row r="157" spans="3:11">
      <c r="C157" s="405"/>
      <c r="D157" s="405"/>
      <c r="E157" s="405"/>
      <c r="F157" s="405"/>
      <c r="G157" s="405"/>
      <c r="H157" s="405"/>
      <c r="I157" s="405"/>
      <c r="J157" s="405"/>
      <c r="K157" s="405"/>
    </row>
    <row r="158" spans="3:11">
      <c r="C158" s="405"/>
      <c r="D158" s="405"/>
      <c r="E158" s="405"/>
      <c r="F158" s="405"/>
      <c r="G158" s="405"/>
      <c r="H158" s="405"/>
      <c r="I158" s="405"/>
      <c r="J158" s="405"/>
      <c r="K158" s="405"/>
    </row>
    <row r="159" spans="3:11">
      <c r="C159" s="405"/>
      <c r="D159" s="405"/>
      <c r="E159" s="405"/>
      <c r="F159" s="405"/>
      <c r="G159" s="405"/>
      <c r="H159" s="405"/>
      <c r="I159" s="405"/>
      <c r="J159" s="405"/>
      <c r="K159" s="405"/>
    </row>
    <row r="160" spans="3:11">
      <c r="C160" s="405"/>
      <c r="D160" s="405"/>
      <c r="E160" s="405"/>
      <c r="F160" s="405"/>
      <c r="G160" s="405"/>
      <c r="H160" s="405"/>
      <c r="I160" s="405"/>
      <c r="J160" s="405"/>
      <c r="K160" s="405"/>
    </row>
    <row r="161" spans="3:11">
      <c r="C161" s="405"/>
      <c r="D161" s="405"/>
      <c r="E161" s="405"/>
      <c r="F161" s="405"/>
      <c r="G161" s="405"/>
      <c r="H161" s="405"/>
      <c r="I161" s="405"/>
      <c r="J161" s="405"/>
      <c r="K161" s="405"/>
    </row>
    <row r="162" spans="3:11">
      <c r="C162" s="405"/>
      <c r="D162" s="405"/>
      <c r="E162" s="405"/>
      <c r="F162" s="405"/>
      <c r="G162" s="405"/>
      <c r="H162" s="405"/>
      <c r="I162" s="405"/>
      <c r="J162" s="405"/>
      <c r="K162" s="405"/>
    </row>
    <row r="163" spans="3:11">
      <c r="C163" s="405"/>
      <c r="D163" s="405"/>
      <c r="E163" s="405"/>
      <c r="F163" s="405"/>
      <c r="G163" s="405"/>
      <c r="H163" s="405"/>
      <c r="I163" s="405"/>
      <c r="J163" s="405"/>
      <c r="K163" s="405"/>
    </row>
    <row r="164" spans="3:11">
      <c r="C164" s="405"/>
      <c r="D164" s="405"/>
      <c r="E164" s="405"/>
      <c r="F164" s="405"/>
      <c r="G164" s="405"/>
      <c r="H164" s="405"/>
      <c r="I164" s="405"/>
      <c r="J164" s="405"/>
      <c r="K164" s="405"/>
    </row>
    <row r="165" spans="3:11">
      <c r="C165" s="405"/>
      <c r="D165" s="405"/>
      <c r="E165" s="405"/>
      <c r="F165" s="405"/>
      <c r="G165" s="405"/>
      <c r="H165" s="405"/>
      <c r="I165" s="405"/>
      <c r="J165" s="405"/>
      <c r="K165" s="405"/>
    </row>
    <row r="166" spans="3:11">
      <c r="C166" s="405"/>
      <c r="D166" s="405"/>
      <c r="E166" s="405"/>
      <c r="F166" s="405"/>
      <c r="G166" s="405"/>
      <c r="H166" s="405"/>
      <c r="I166" s="405"/>
      <c r="J166" s="405"/>
      <c r="K166" s="405"/>
    </row>
    <row r="167" spans="3:11">
      <c r="C167" s="405"/>
      <c r="D167" s="405"/>
      <c r="E167" s="405"/>
      <c r="F167" s="405"/>
      <c r="G167" s="405"/>
      <c r="H167" s="405"/>
      <c r="I167" s="405"/>
      <c r="J167" s="405"/>
      <c r="K167" s="405"/>
    </row>
    <row r="168" spans="3:11">
      <c r="C168" s="405"/>
      <c r="D168" s="405"/>
      <c r="E168" s="405"/>
      <c r="F168" s="405"/>
      <c r="G168" s="405"/>
      <c r="H168" s="405"/>
      <c r="I168" s="405"/>
      <c r="J168" s="405"/>
      <c r="K168" s="405"/>
    </row>
    <row r="169" spans="3:11">
      <c r="C169" s="405"/>
      <c r="D169" s="405"/>
      <c r="E169" s="405"/>
      <c r="F169" s="405"/>
      <c r="G169" s="405"/>
      <c r="H169" s="405"/>
      <c r="I169" s="405"/>
      <c r="J169" s="405"/>
      <c r="K169" s="405"/>
    </row>
    <row r="170" spans="3:11">
      <c r="C170" s="405"/>
      <c r="D170" s="405"/>
      <c r="E170" s="405"/>
      <c r="F170" s="405"/>
      <c r="G170" s="405"/>
      <c r="H170" s="405"/>
      <c r="I170" s="405"/>
      <c r="J170" s="405"/>
      <c r="K170" s="405"/>
    </row>
    <row r="171" spans="3:11">
      <c r="C171" s="405"/>
      <c r="D171" s="405"/>
      <c r="E171" s="405"/>
      <c r="F171" s="405"/>
      <c r="G171" s="405"/>
      <c r="H171" s="405"/>
      <c r="I171" s="405"/>
      <c r="J171" s="405"/>
      <c r="K171" s="405"/>
    </row>
    <row r="172" spans="3:11">
      <c r="C172" s="405"/>
      <c r="D172" s="405"/>
      <c r="E172" s="405"/>
      <c r="F172" s="405"/>
      <c r="G172" s="405"/>
      <c r="H172" s="405"/>
      <c r="I172" s="405"/>
      <c r="J172" s="405"/>
      <c r="K172" s="405"/>
    </row>
    <row r="173" spans="3:11">
      <c r="C173" s="405"/>
      <c r="D173" s="405"/>
      <c r="E173" s="405"/>
      <c r="F173" s="405"/>
      <c r="G173" s="405"/>
      <c r="H173" s="405"/>
      <c r="I173" s="405"/>
      <c r="J173" s="405"/>
      <c r="K173" s="405"/>
    </row>
    <row r="174" spans="3:11">
      <c r="C174" s="405"/>
      <c r="D174" s="405"/>
      <c r="E174" s="405"/>
      <c r="F174" s="405"/>
      <c r="G174" s="405"/>
      <c r="H174" s="405"/>
      <c r="I174" s="405"/>
      <c r="J174" s="405"/>
      <c r="K174" s="405"/>
    </row>
    <row r="175" spans="3:11">
      <c r="C175" s="405"/>
      <c r="D175" s="405"/>
      <c r="E175" s="405"/>
      <c r="F175" s="405"/>
      <c r="G175" s="405"/>
      <c r="H175" s="405"/>
      <c r="I175" s="405"/>
      <c r="J175" s="405"/>
      <c r="K175" s="405"/>
    </row>
    <row r="176" spans="3:11">
      <c r="C176" s="405"/>
      <c r="D176" s="405"/>
      <c r="E176" s="405"/>
      <c r="F176" s="405"/>
      <c r="G176" s="405"/>
      <c r="H176" s="405"/>
      <c r="I176" s="405"/>
      <c r="J176" s="405"/>
      <c r="K176" s="405"/>
    </row>
    <row r="177" spans="3:11">
      <c r="C177" s="405"/>
      <c r="D177" s="405"/>
      <c r="E177" s="405"/>
      <c r="F177" s="405"/>
      <c r="G177" s="405"/>
      <c r="H177" s="405"/>
      <c r="I177" s="405"/>
      <c r="J177" s="405"/>
      <c r="K177" s="405"/>
    </row>
    <row r="178" spans="3:11">
      <c r="C178" s="405"/>
      <c r="D178" s="405"/>
      <c r="E178" s="405"/>
      <c r="F178" s="405"/>
      <c r="G178" s="405"/>
      <c r="H178" s="405"/>
      <c r="I178" s="405"/>
      <c r="J178" s="405"/>
      <c r="K178" s="405"/>
    </row>
    <row r="179" spans="3:11">
      <c r="C179" s="405"/>
      <c r="D179" s="405"/>
      <c r="E179" s="405"/>
      <c r="F179" s="405"/>
      <c r="G179" s="405"/>
      <c r="H179" s="405"/>
      <c r="I179" s="405"/>
      <c r="J179" s="405"/>
      <c r="K179" s="405"/>
    </row>
    <row r="180" spans="3:11">
      <c r="C180" s="405"/>
      <c r="D180" s="405"/>
      <c r="E180" s="405"/>
      <c r="F180" s="405"/>
      <c r="G180" s="405"/>
      <c r="H180" s="405"/>
      <c r="I180" s="405"/>
      <c r="J180" s="405"/>
      <c r="K180" s="405"/>
    </row>
    <row r="181" spans="3:11">
      <c r="C181" s="405"/>
      <c r="D181" s="405"/>
      <c r="E181" s="405"/>
      <c r="F181" s="405"/>
      <c r="G181" s="405"/>
      <c r="H181" s="405"/>
      <c r="I181" s="405"/>
      <c r="J181" s="405"/>
      <c r="K181" s="405"/>
    </row>
    <row r="182" spans="3:11">
      <c r="C182" s="405"/>
      <c r="D182" s="405"/>
      <c r="E182" s="405"/>
      <c r="F182" s="405"/>
      <c r="G182" s="405"/>
      <c r="H182" s="405"/>
      <c r="I182" s="405"/>
      <c r="J182" s="405"/>
      <c r="K182" s="405"/>
    </row>
    <row r="183" spans="3:11">
      <c r="C183" s="405"/>
      <c r="D183" s="405"/>
      <c r="E183" s="405"/>
      <c r="F183" s="405"/>
      <c r="G183" s="405"/>
      <c r="H183" s="405"/>
      <c r="I183" s="405"/>
      <c r="J183" s="405"/>
      <c r="K183" s="405"/>
    </row>
    <row r="184" spans="3:11">
      <c r="C184" s="405"/>
      <c r="D184" s="405"/>
      <c r="E184" s="405"/>
      <c r="F184" s="405"/>
      <c r="G184" s="405"/>
      <c r="H184" s="405"/>
      <c r="I184" s="405"/>
      <c r="J184" s="405"/>
      <c r="K184" s="405"/>
    </row>
    <row r="185" spans="3:11">
      <c r="C185" s="405"/>
      <c r="D185" s="405"/>
      <c r="E185" s="405"/>
      <c r="F185" s="405"/>
      <c r="G185" s="405"/>
      <c r="H185" s="405"/>
      <c r="I185" s="405"/>
      <c r="J185" s="405"/>
      <c r="K185" s="405"/>
    </row>
    <row r="186" spans="3:11">
      <c r="C186" s="405"/>
      <c r="D186" s="405"/>
      <c r="E186" s="405"/>
      <c r="F186" s="405"/>
      <c r="G186" s="405"/>
      <c r="H186" s="405"/>
      <c r="I186" s="405"/>
      <c r="J186" s="405"/>
      <c r="K186" s="405"/>
    </row>
    <row r="187" spans="3:11">
      <c r="C187" s="405"/>
      <c r="D187" s="405"/>
      <c r="E187" s="405"/>
      <c r="F187" s="405"/>
      <c r="G187" s="405"/>
      <c r="H187" s="405"/>
      <c r="I187" s="405"/>
      <c r="J187" s="405"/>
      <c r="K187" s="405"/>
    </row>
    <row r="188" spans="3:11">
      <c r="C188" s="405"/>
      <c r="D188" s="405"/>
      <c r="E188" s="405"/>
      <c r="F188" s="405"/>
      <c r="G188" s="405"/>
      <c r="H188" s="405"/>
      <c r="I188" s="405"/>
      <c r="J188" s="405"/>
      <c r="K188" s="405"/>
    </row>
    <row r="189" spans="3:11">
      <c r="C189" s="405"/>
      <c r="D189" s="405"/>
      <c r="E189" s="405"/>
      <c r="F189" s="405"/>
      <c r="G189" s="405"/>
      <c r="H189" s="405"/>
      <c r="I189" s="405"/>
      <c r="J189" s="405"/>
      <c r="K189" s="405"/>
    </row>
    <row r="190" spans="3:11">
      <c r="C190" s="405"/>
      <c r="D190" s="405"/>
      <c r="E190" s="405"/>
      <c r="F190" s="405"/>
      <c r="G190" s="405"/>
      <c r="H190" s="405"/>
      <c r="I190" s="405"/>
      <c r="J190" s="405"/>
      <c r="K190" s="405"/>
    </row>
    <row r="191" spans="3:11">
      <c r="C191" s="405"/>
      <c r="D191" s="405"/>
      <c r="E191" s="405"/>
      <c r="F191" s="405"/>
      <c r="G191" s="405"/>
      <c r="H191" s="405"/>
      <c r="I191" s="405"/>
      <c r="J191" s="405"/>
      <c r="K191" s="405"/>
    </row>
    <row r="192" spans="3:11">
      <c r="C192" s="405"/>
      <c r="D192" s="405"/>
      <c r="E192" s="405"/>
      <c r="F192" s="405"/>
      <c r="G192" s="405"/>
      <c r="H192" s="405"/>
      <c r="I192" s="405"/>
      <c r="J192" s="405"/>
      <c r="K192" s="405"/>
    </row>
    <row r="193" spans="3:11">
      <c r="C193" s="405"/>
      <c r="D193" s="405"/>
      <c r="E193" s="405"/>
      <c r="F193" s="405"/>
      <c r="G193" s="405"/>
      <c r="H193" s="405"/>
      <c r="I193" s="405"/>
      <c r="J193" s="405"/>
      <c r="K193" s="405"/>
    </row>
    <row r="194" spans="3:11">
      <c r="C194" s="405"/>
      <c r="D194" s="405"/>
      <c r="E194" s="405"/>
      <c r="F194" s="405"/>
      <c r="G194" s="405"/>
      <c r="H194" s="405"/>
      <c r="I194" s="405"/>
      <c r="J194" s="405"/>
      <c r="K194" s="405"/>
    </row>
    <row r="195" spans="3:11">
      <c r="C195" s="405"/>
      <c r="D195" s="405"/>
      <c r="E195" s="405"/>
      <c r="F195" s="405"/>
      <c r="G195" s="405"/>
      <c r="H195" s="405"/>
      <c r="I195" s="405"/>
      <c r="J195" s="405"/>
      <c r="K195" s="405"/>
    </row>
    <row r="196" spans="3:11">
      <c r="C196" s="405"/>
      <c r="D196" s="405"/>
      <c r="E196" s="405"/>
      <c r="F196" s="405"/>
      <c r="G196" s="405"/>
      <c r="H196" s="405"/>
      <c r="I196" s="405"/>
      <c r="J196" s="405"/>
      <c r="K196" s="405"/>
    </row>
    <row r="197" spans="3:11">
      <c r="C197" s="405"/>
      <c r="D197" s="405"/>
      <c r="E197" s="405"/>
      <c r="F197" s="405"/>
      <c r="G197" s="405"/>
      <c r="H197" s="405"/>
      <c r="I197" s="405"/>
      <c r="J197" s="405"/>
      <c r="K197" s="405"/>
    </row>
    <row r="198" spans="3:11">
      <c r="C198" s="405"/>
      <c r="D198" s="405"/>
      <c r="E198" s="405"/>
      <c r="F198" s="405"/>
      <c r="G198" s="405"/>
      <c r="H198" s="405"/>
      <c r="I198" s="405"/>
      <c r="J198" s="405"/>
      <c r="K198" s="405"/>
    </row>
    <row r="199" spans="3:11">
      <c r="C199" s="405"/>
      <c r="D199" s="405"/>
      <c r="E199" s="405"/>
      <c r="F199" s="405"/>
      <c r="G199" s="405"/>
      <c r="H199" s="405"/>
      <c r="I199" s="405"/>
      <c r="J199" s="405"/>
      <c r="K199" s="405"/>
    </row>
    <row r="200" spans="3:11">
      <c r="C200" s="405"/>
      <c r="D200" s="405"/>
      <c r="E200" s="405"/>
      <c r="F200" s="405"/>
      <c r="G200" s="405"/>
      <c r="H200" s="405"/>
      <c r="I200" s="405"/>
      <c r="J200" s="405"/>
      <c r="K200" s="405"/>
    </row>
    <row r="201" spans="3:11">
      <c r="C201" s="405"/>
      <c r="D201" s="405"/>
      <c r="E201" s="405"/>
      <c r="F201" s="405"/>
      <c r="G201" s="405"/>
      <c r="H201" s="405"/>
      <c r="I201" s="405"/>
      <c r="J201" s="405"/>
      <c r="K201" s="405"/>
    </row>
    <row r="202" spans="3:11">
      <c r="C202" s="405"/>
      <c r="D202" s="405"/>
      <c r="E202" s="405"/>
      <c r="F202" s="405"/>
      <c r="G202" s="405"/>
      <c r="H202" s="405"/>
      <c r="I202" s="405"/>
      <c r="J202" s="405"/>
      <c r="K202" s="405"/>
    </row>
    <row r="203" spans="3:11">
      <c r="C203" s="405"/>
      <c r="D203" s="405"/>
      <c r="E203" s="405"/>
      <c r="F203" s="405"/>
      <c r="G203" s="405"/>
      <c r="H203" s="405"/>
      <c r="I203" s="405"/>
      <c r="J203" s="405"/>
      <c r="K203" s="405"/>
    </row>
    <row r="204" spans="3:11">
      <c r="C204" s="405"/>
      <c r="D204" s="405"/>
      <c r="E204" s="405"/>
      <c r="F204" s="405"/>
      <c r="G204" s="405"/>
      <c r="H204" s="405"/>
      <c r="I204" s="405"/>
      <c r="J204" s="405"/>
      <c r="K204" s="405"/>
    </row>
    <row r="205" spans="3:11">
      <c r="C205" s="405"/>
      <c r="D205" s="405"/>
      <c r="E205" s="405"/>
      <c r="F205" s="405"/>
      <c r="G205" s="405"/>
      <c r="H205" s="405"/>
      <c r="I205" s="405"/>
      <c r="J205" s="405"/>
      <c r="K205" s="405"/>
    </row>
    <row r="206" spans="3:11">
      <c r="C206" s="405"/>
      <c r="D206" s="405"/>
      <c r="E206" s="405"/>
      <c r="F206" s="405"/>
      <c r="G206" s="405"/>
      <c r="H206" s="405"/>
      <c r="I206" s="405"/>
      <c r="J206" s="405"/>
      <c r="K206" s="405"/>
    </row>
    <row r="207" spans="3:11">
      <c r="C207" s="405"/>
      <c r="D207" s="405"/>
      <c r="E207" s="405"/>
      <c r="F207" s="405"/>
      <c r="G207" s="405"/>
      <c r="H207" s="405"/>
      <c r="I207" s="405"/>
      <c r="J207" s="405"/>
      <c r="K207" s="405"/>
    </row>
    <row r="208" spans="3:11">
      <c r="C208" s="405"/>
      <c r="D208" s="405"/>
      <c r="E208" s="405"/>
      <c r="F208" s="405"/>
      <c r="G208" s="405"/>
      <c r="H208" s="405"/>
      <c r="I208" s="405"/>
      <c r="J208" s="405"/>
      <c r="K208" s="405"/>
    </row>
    <row r="209" spans="3:11">
      <c r="C209" s="405"/>
      <c r="D209" s="405"/>
      <c r="E209" s="405"/>
      <c r="F209" s="405"/>
      <c r="G209" s="405"/>
      <c r="H209" s="405"/>
      <c r="I209" s="405"/>
      <c r="J209" s="405"/>
      <c r="K209" s="405"/>
    </row>
    <row r="210" spans="3:11">
      <c r="C210" s="405"/>
      <c r="D210" s="405"/>
      <c r="E210" s="405"/>
      <c r="F210" s="405"/>
      <c r="G210" s="405"/>
      <c r="H210" s="405"/>
      <c r="I210" s="405"/>
      <c r="J210" s="405"/>
      <c r="K210" s="405"/>
    </row>
    <row r="211" spans="3:11">
      <c r="C211" s="405"/>
      <c r="D211" s="405"/>
      <c r="E211" s="405"/>
      <c r="F211" s="405"/>
      <c r="G211" s="405"/>
      <c r="H211" s="405"/>
      <c r="I211" s="405"/>
      <c r="J211" s="405"/>
      <c r="K211" s="405"/>
    </row>
    <row r="212" spans="3:11">
      <c r="C212" s="405"/>
      <c r="D212" s="405"/>
      <c r="E212" s="405"/>
      <c r="F212" s="405"/>
      <c r="G212" s="405"/>
      <c r="H212" s="405"/>
      <c r="I212" s="405"/>
      <c r="J212" s="405"/>
      <c r="K212" s="405"/>
    </row>
    <row r="213" spans="3:11">
      <c r="C213" s="405"/>
      <c r="D213" s="405"/>
      <c r="E213" s="405"/>
      <c r="F213" s="405"/>
      <c r="G213" s="405"/>
      <c r="H213" s="405"/>
      <c r="I213" s="405"/>
      <c r="J213" s="405"/>
      <c r="K213" s="405"/>
    </row>
    <row r="214" spans="3:11">
      <c r="C214" s="405"/>
      <c r="D214" s="405"/>
      <c r="E214" s="405"/>
      <c r="F214" s="405"/>
      <c r="G214" s="405"/>
      <c r="H214" s="405"/>
      <c r="I214" s="405"/>
      <c r="J214" s="405"/>
      <c r="K214" s="405"/>
    </row>
    <row r="215" spans="3:11">
      <c r="C215" s="405"/>
      <c r="D215" s="405"/>
      <c r="E215" s="405"/>
      <c r="F215" s="405"/>
      <c r="G215" s="405"/>
      <c r="H215" s="405"/>
      <c r="I215" s="405"/>
      <c r="J215" s="405"/>
      <c r="K215" s="405"/>
    </row>
    <row r="216" spans="3:11">
      <c r="C216" s="405"/>
      <c r="D216" s="405"/>
      <c r="E216" s="405"/>
      <c r="F216" s="405"/>
      <c r="G216" s="405"/>
      <c r="H216" s="405"/>
      <c r="I216" s="405"/>
      <c r="J216" s="405"/>
      <c r="K216" s="405"/>
    </row>
    <row r="217" spans="3:11">
      <c r="C217" s="405"/>
      <c r="D217" s="405"/>
      <c r="E217" s="405"/>
      <c r="F217" s="405"/>
      <c r="G217" s="405"/>
      <c r="H217" s="405"/>
      <c r="I217" s="405"/>
      <c r="J217" s="405"/>
      <c r="K217" s="405"/>
    </row>
    <row r="218" spans="3:11">
      <c r="C218" s="405"/>
      <c r="D218" s="405"/>
      <c r="E218" s="405"/>
      <c r="F218" s="405"/>
      <c r="G218" s="405"/>
      <c r="H218" s="405"/>
      <c r="I218" s="405"/>
      <c r="J218" s="405"/>
      <c r="K218" s="405"/>
    </row>
    <row r="219" spans="3:11">
      <c r="C219" s="405"/>
      <c r="D219" s="405"/>
      <c r="E219" s="405"/>
      <c r="F219" s="405"/>
      <c r="G219" s="405"/>
      <c r="H219" s="405"/>
      <c r="I219" s="405"/>
      <c r="J219" s="405"/>
      <c r="K219" s="405"/>
    </row>
    <row r="220" spans="3:11">
      <c r="C220" s="405"/>
      <c r="D220" s="405"/>
      <c r="E220" s="405"/>
      <c r="F220" s="405"/>
      <c r="G220" s="405"/>
      <c r="H220" s="405"/>
      <c r="I220" s="405"/>
      <c r="J220" s="405"/>
      <c r="K220" s="405"/>
    </row>
    <row r="221" spans="3:11">
      <c r="C221" s="405"/>
      <c r="D221" s="405"/>
      <c r="E221" s="405"/>
      <c r="F221" s="405"/>
      <c r="G221" s="405"/>
      <c r="H221" s="405"/>
      <c r="I221" s="405"/>
      <c r="J221" s="405"/>
      <c r="K221" s="405"/>
    </row>
    <row r="222" spans="3:11">
      <c r="C222" s="405"/>
      <c r="D222" s="405"/>
      <c r="E222" s="405"/>
      <c r="F222" s="405"/>
      <c r="G222" s="405"/>
      <c r="H222" s="405"/>
      <c r="I222" s="405"/>
      <c r="J222" s="405"/>
      <c r="K222" s="405"/>
    </row>
    <row r="223" spans="3:11">
      <c r="C223" s="405"/>
      <c r="D223" s="405"/>
      <c r="E223" s="405"/>
      <c r="F223" s="405"/>
      <c r="G223" s="405"/>
      <c r="H223" s="405"/>
      <c r="I223" s="405"/>
      <c r="J223" s="405"/>
      <c r="K223" s="405"/>
    </row>
    <row r="224" spans="3:11">
      <c r="C224" s="405"/>
      <c r="D224" s="405"/>
      <c r="E224" s="405"/>
      <c r="F224" s="405"/>
      <c r="G224" s="405"/>
      <c r="H224" s="405"/>
      <c r="I224" s="405"/>
      <c r="J224" s="405"/>
      <c r="K224" s="405"/>
    </row>
    <row r="225" spans="3:11">
      <c r="C225" s="405"/>
      <c r="D225" s="405"/>
      <c r="E225" s="405"/>
      <c r="F225" s="405"/>
      <c r="G225" s="405"/>
      <c r="H225" s="405"/>
      <c r="I225" s="405"/>
      <c r="J225" s="405"/>
      <c r="K225" s="405"/>
    </row>
    <row r="226" spans="3:11">
      <c r="C226" s="405"/>
      <c r="D226" s="405"/>
      <c r="E226" s="405"/>
      <c r="F226" s="405"/>
      <c r="G226" s="405"/>
      <c r="H226" s="405"/>
      <c r="I226" s="405"/>
      <c r="J226" s="405"/>
      <c r="K226" s="405"/>
    </row>
    <row r="227" spans="3:11">
      <c r="C227" s="405"/>
      <c r="D227" s="405"/>
      <c r="E227" s="405"/>
      <c r="F227" s="405"/>
      <c r="G227" s="405"/>
      <c r="H227" s="405"/>
      <c r="I227" s="405"/>
      <c r="J227" s="405"/>
      <c r="K227" s="405"/>
    </row>
    <row r="228" spans="3:11">
      <c r="C228" s="405"/>
      <c r="D228" s="405"/>
      <c r="E228" s="405"/>
      <c r="F228" s="405"/>
      <c r="G228" s="405"/>
      <c r="H228" s="405"/>
      <c r="I228" s="405"/>
      <c r="J228" s="405"/>
      <c r="K228" s="405"/>
    </row>
    <row r="229" spans="3:11">
      <c r="C229" s="405"/>
      <c r="D229" s="405"/>
      <c r="E229" s="405"/>
      <c r="F229" s="405"/>
      <c r="G229" s="405"/>
      <c r="H229" s="405"/>
      <c r="I229" s="405"/>
      <c r="J229" s="405"/>
      <c r="K229" s="405"/>
    </row>
    <row r="230" spans="3:11">
      <c r="C230" s="405"/>
      <c r="D230" s="405"/>
      <c r="E230" s="405"/>
      <c r="F230" s="405"/>
      <c r="G230" s="405"/>
      <c r="H230" s="405"/>
      <c r="I230" s="405"/>
      <c r="J230" s="405"/>
      <c r="K230" s="405"/>
    </row>
    <row r="231" spans="3:11">
      <c r="C231" s="405"/>
      <c r="D231" s="405"/>
      <c r="E231" s="405"/>
      <c r="F231" s="405"/>
      <c r="G231" s="405"/>
      <c r="H231" s="405"/>
      <c r="I231" s="405"/>
      <c r="J231" s="405"/>
      <c r="K231" s="405"/>
    </row>
    <row r="232" spans="3:11">
      <c r="C232" s="405"/>
      <c r="D232" s="405"/>
      <c r="E232" s="405"/>
      <c r="F232" s="405"/>
      <c r="G232" s="405"/>
      <c r="H232" s="405"/>
      <c r="I232" s="405"/>
      <c r="J232" s="405"/>
      <c r="K232" s="405"/>
    </row>
    <row r="233" spans="3:11">
      <c r="C233" s="405"/>
      <c r="D233" s="405"/>
      <c r="E233" s="405"/>
      <c r="F233" s="405"/>
      <c r="G233" s="405"/>
      <c r="H233" s="405"/>
      <c r="I233" s="405"/>
      <c r="J233" s="405"/>
      <c r="K233" s="405"/>
    </row>
    <row r="234" spans="3:11">
      <c r="C234" s="405"/>
      <c r="D234" s="405"/>
      <c r="E234" s="405"/>
      <c r="F234" s="405"/>
      <c r="G234" s="405"/>
      <c r="H234" s="405"/>
      <c r="I234" s="405"/>
      <c r="J234" s="405"/>
      <c r="K234" s="405"/>
    </row>
    <row r="235" spans="3:11">
      <c r="C235" s="405"/>
      <c r="D235" s="405"/>
      <c r="E235" s="405"/>
      <c r="F235" s="405"/>
      <c r="G235" s="405"/>
      <c r="H235" s="405"/>
      <c r="I235" s="405"/>
      <c r="J235" s="405"/>
      <c r="K235" s="405"/>
    </row>
    <row r="236" spans="3:11">
      <c r="C236" s="405"/>
      <c r="D236" s="405"/>
      <c r="E236" s="405"/>
      <c r="F236" s="405"/>
      <c r="G236" s="405"/>
      <c r="H236" s="405"/>
      <c r="I236" s="405"/>
      <c r="J236" s="405"/>
      <c r="K236" s="405"/>
    </row>
    <row r="237" spans="3:11">
      <c r="C237" s="405"/>
      <c r="D237" s="405"/>
      <c r="E237" s="405"/>
      <c r="F237" s="405"/>
      <c r="G237" s="405"/>
      <c r="H237" s="405"/>
      <c r="I237" s="405"/>
      <c r="J237" s="405"/>
      <c r="K237" s="405"/>
    </row>
    <row r="238" spans="3:11">
      <c r="C238" s="405"/>
      <c r="D238" s="405"/>
      <c r="E238" s="405"/>
      <c r="F238" s="405"/>
      <c r="G238" s="405"/>
      <c r="H238" s="405"/>
      <c r="I238" s="405"/>
      <c r="J238" s="405"/>
      <c r="K238" s="405"/>
    </row>
    <row r="239" spans="3:11">
      <c r="C239" s="405"/>
      <c r="D239" s="405"/>
      <c r="E239" s="405"/>
      <c r="F239" s="405"/>
      <c r="G239" s="405"/>
      <c r="H239" s="405"/>
      <c r="I239" s="405"/>
      <c r="J239" s="405"/>
      <c r="K239" s="405"/>
    </row>
    <row r="240" spans="3:11">
      <c r="C240" s="405"/>
      <c r="D240" s="405"/>
      <c r="E240" s="405"/>
      <c r="F240" s="405"/>
      <c r="G240" s="405"/>
      <c r="H240" s="405"/>
      <c r="I240" s="405"/>
      <c r="J240" s="405"/>
      <c r="K240" s="405"/>
    </row>
    <row r="241" spans="3:11">
      <c r="C241" s="405"/>
      <c r="D241" s="405"/>
      <c r="E241" s="405"/>
      <c r="F241" s="405"/>
      <c r="G241" s="405"/>
      <c r="H241" s="405"/>
      <c r="I241" s="405"/>
      <c r="J241" s="405"/>
      <c r="K241" s="405"/>
    </row>
    <row r="242" spans="3:11">
      <c r="C242" s="405"/>
      <c r="D242" s="405"/>
      <c r="E242" s="405"/>
      <c r="F242" s="405"/>
      <c r="G242" s="405"/>
      <c r="H242" s="405"/>
      <c r="I242" s="405"/>
      <c r="J242" s="405"/>
      <c r="K242" s="405"/>
    </row>
    <row r="243" spans="3:11">
      <c r="C243" s="405"/>
      <c r="D243" s="405"/>
      <c r="E243" s="405"/>
      <c r="F243" s="405"/>
      <c r="G243" s="405"/>
      <c r="H243" s="405"/>
      <c r="I243" s="405"/>
      <c r="J243" s="405"/>
      <c r="K243" s="405"/>
    </row>
    <row r="244" spans="3:11">
      <c r="C244" s="405"/>
      <c r="D244" s="405"/>
      <c r="E244" s="405"/>
      <c r="F244" s="405"/>
      <c r="G244" s="405"/>
      <c r="H244" s="405"/>
      <c r="I244" s="405"/>
      <c r="J244" s="405"/>
      <c r="K244" s="405"/>
    </row>
    <row r="245" spans="3:11">
      <c r="C245" s="405"/>
      <c r="D245" s="405"/>
      <c r="E245" s="405"/>
      <c r="F245" s="405"/>
      <c r="G245" s="405"/>
      <c r="H245" s="405"/>
      <c r="I245" s="405"/>
      <c r="J245" s="405"/>
      <c r="K245" s="405"/>
    </row>
    <row r="246" spans="3:11">
      <c r="C246" s="405"/>
      <c r="D246" s="405"/>
      <c r="E246" s="405"/>
      <c r="F246" s="405"/>
      <c r="G246" s="405"/>
      <c r="H246" s="405"/>
      <c r="I246" s="405"/>
      <c r="J246" s="405"/>
      <c r="K246" s="405"/>
    </row>
    <row r="247" spans="3:11">
      <c r="C247" s="405"/>
      <c r="D247" s="405"/>
      <c r="E247" s="405"/>
      <c r="F247" s="405"/>
      <c r="G247" s="405"/>
      <c r="H247" s="405"/>
      <c r="I247" s="405"/>
      <c r="J247" s="405"/>
      <c r="K247" s="405"/>
    </row>
    <row r="248" spans="3:11">
      <c r="C248" s="405"/>
      <c r="D248" s="405"/>
      <c r="E248" s="405"/>
      <c r="F248" s="405"/>
      <c r="G248" s="405"/>
      <c r="H248" s="405"/>
      <c r="I248" s="405"/>
      <c r="J248" s="405"/>
      <c r="K248" s="405"/>
    </row>
    <row r="249" spans="3:11">
      <c r="C249" s="405"/>
      <c r="D249" s="405"/>
      <c r="E249" s="405"/>
      <c r="F249" s="405"/>
      <c r="G249" s="405"/>
      <c r="H249" s="405"/>
      <c r="I249" s="405"/>
      <c r="J249" s="405"/>
      <c r="K249" s="405"/>
    </row>
    <row r="250" spans="3:11">
      <c r="C250" s="405"/>
      <c r="D250" s="405"/>
      <c r="E250" s="405"/>
      <c r="F250" s="405"/>
      <c r="G250" s="405"/>
      <c r="H250" s="405"/>
      <c r="I250" s="405"/>
      <c r="J250" s="405"/>
      <c r="K250" s="405"/>
    </row>
    <row r="251" spans="3:11">
      <c r="C251" s="405"/>
      <c r="D251" s="405"/>
      <c r="E251" s="405"/>
      <c r="F251" s="405"/>
      <c r="G251" s="405"/>
      <c r="H251" s="405"/>
      <c r="I251" s="405"/>
      <c r="J251" s="405"/>
      <c r="K251" s="405"/>
    </row>
    <row r="252" spans="3:11">
      <c r="C252" s="405"/>
      <c r="D252" s="405"/>
      <c r="E252" s="405"/>
      <c r="F252" s="405"/>
      <c r="G252" s="405"/>
      <c r="H252" s="405"/>
      <c r="I252" s="405"/>
      <c r="J252" s="405"/>
      <c r="K252" s="405"/>
    </row>
    <row r="253" spans="3:11">
      <c r="C253" s="405"/>
      <c r="D253" s="405"/>
      <c r="E253" s="405"/>
      <c r="F253" s="405"/>
      <c r="G253" s="405"/>
      <c r="H253" s="405"/>
      <c r="I253" s="405"/>
      <c r="J253" s="405"/>
      <c r="K253" s="405"/>
    </row>
    <row r="254" spans="3:11">
      <c r="C254" s="405"/>
      <c r="D254" s="405"/>
      <c r="E254" s="405"/>
      <c r="F254" s="405"/>
      <c r="G254" s="405"/>
      <c r="H254" s="405"/>
      <c r="I254" s="405"/>
      <c r="J254" s="405"/>
      <c r="K254" s="405"/>
    </row>
    <row r="255" spans="3:11">
      <c r="C255" s="405"/>
      <c r="D255" s="405"/>
      <c r="E255" s="405"/>
      <c r="F255" s="405"/>
      <c r="G255" s="405"/>
      <c r="H255" s="405"/>
      <c r="I255" s="405"/>
      <c r="J255" s="405"/>
      <c r="K255" s="405"/>
    </row>
    <row r="256" spans="3:11">
      <c r="C256" s="405"/>
      <c r="D256" s="405"/>
      <c r="E256" s="405"/>
      <c r="F256" s="405"/>
      <c r="G256" s="405"/>
      <c r="H256" s="405"/>
      <c r="I256" s="405"/>
      <c r="J256" s="405"/>
      <c r="K256" s="405"/>
    </row>
    <row r="257" spans="3:11">
      <c r="C257" s="405"/>
      <c r="D257" s="405"/>
      <c r="E257" s="405"/>
      <c r="F257" s="405"/>
      <c r="G257" s="405"/>
      <c r="H257" s="405"/>
      <c r="I257" s="405"/>
      <c r="J257" s="405"/>
      <c r="K257" s="405"/>
    </row>
    <row r="258" spans="3:11">
      <c r="C258" s="405"/>
      <c r="D258" s="405"/>
      <c r="E258" s="405"/>
      <c r="F258" s="405"/>
      <c r="G258" s="405"/>
      <c r="H258" s="405"/>
      <c r="I258" s="405"/>
      <c r="J258" s="405"/>
      <c r="K258" s="405"/>
    </row>
    <row r="259" spans="3:11">
      <c r="C259" s="405"/>
      <c r="D259" s="405"/>
      <c r="E259" s="405"/>
      <c r="F259" s="405"/>
      <c r="G259" s="405"/>
      <c r="H259" s="405"/>
      <c r="I259" s="405"/>
      <c r="J259" s="405"/>
      <c r="K259" s="405"/>
    </row>
    <row r="260" spans="3:11">
      <c r="C260" s="405"/>
      <c r="D260" s="405"/>
      <c r="E260" s="405"/>
      <c r="F260" s="405"/>
      <c r="G260" s="405"/>
      <c r="H260" s="405"/>
      <c r="I260" s="405"/>
      <c r="J260" s="405"/>
      <c r="K260" s="405"/>
    </row>
    <row r="261" spans="3:11">
      <c r="C261" s="405"/>
      <c r="D261" s="405"/>
      <c r="E261" s="405"/>
      <c r="F261" s="405"/>
      <c r="G261" s="405"/>
      <c r="H261" s="405"/>
      <c r="I261" s="405"/>
      <c r="J261" s="405"/>
      <c r="K261" s="405"/>
    </row>
    <row r="262" spans="3:11">
      <c r="C262" s="405"/>
      <c r="D262" s="405"/>
      <c r="E262" s="405"/>
      <c r="F262" s="405"/>
      <c r="G262" s="405"/>
      <c r="H262" s="405"/>
      <c r="I262" s="405"/>
      <c r="J262" s="405"/>
      <c r="K262" s="405"/>
    </row>
    <row r="263" spans="3:11">
      <c r="C263" s="405"/>
      <c r="D263" s="405"/>
      <c r="E263" s="405"/>
      <c r="F263" s="405"/>
      <c r="G263" s="405"/>
      <c r="H263" s="405"/>
      <c r="I263" s="405"/>
      <c r="J263" s="405"/>
      <c r="K263" s="405"/>
    </row>
    <row r="264" spans="3:11">
      <c r="C264" s="405"/>
      <c r="D264" s="405"/>
      <c r="E264" s="405"/>
      <c r="F264" s="405"/>
      <c r="G264" s="405"/>
      <c r="H264" s="405"/>
      <c r="I264" s="405"/>
      <c r="J264" s="405"/>
      <c r="K264" s="405"/>
    </row>
    <row r="265" spans="3:11">
      <c r="C265" s="405"/>
      <c r="D265" s="405"/>
      <c r="E265" s="405"/>
      <c r="F265" s="405"/>
      <c r="G265" s="405"/>
      <c r="H265" s="405"/>
      <c r="I265" s="405"/>
      <c r="J265" s="405"/>
      <c r="K265" s="405"/>
    </row>
    <row r="266" spans="3:11">
      <c r="C266" s="405"/>
      <c r="D266" s="405"/>
      <c r="E266" s="405"/>
      <c r="F266" s="405"/>
      <c r="G266" s="405"/>
      <c r="H266" s="405"/>
      <c r="I266" s="405"/>
      <c r="J266" s="405"/>
      <c r="K266" s="405"/>
    </row>
    <row r="267" spans="3:11">
      <c r="C267" s="405"/>
      <c r="D267" s="405"/>
      <c r="E267" s="405"/>
      <c r="F267" s="405"/>
      <c r="G267" s="405"/>
      <c r="H267" s="405"/>
      <c r="I267" s="405"/>
      <c r="J267" s="405"/>
      <c r="K267" s="405"/>
    </row>
    <row r="268" spans="3:11">
      <c r="C268" s="405"/>
      <c r="D268" s="405"/>
      <c r="E268" s="405"/>
      <c r="F268" s="405"/>
      <c r="G268" s="405"/>
      <c r="H268" s="405"/>
      <c r="I268" s="405"/>
      <c r="J268" s="405"/>
      <c r="K268" s="405"/>
    </row>
    <row r="269" spans="3:11">
      <c r="C269" s="405"/>
      <c r="D269" s="405"/>
      <c r="E269" s="405"/>
      <c r="F269" s="405"/>
      <c r="G269" s="405"/>
      <c r="H269" s="405"/>
      <c r="I269" s="405"/>
      <c r="J269" s="405"/>
      <c r="K269" s="405"/>
    </row>
    <row r="270" spans="3:11">
      <c r="C270" s="405"/>
      <c r="D270" s="405"/>
      <c r="E270" s="405"/>
      <c r="F270" s="405"/>
      <c r="G270" s="405"/>
      <c r="H270" s="405"/>
      <c r="I270" s="405"/>
      <c r="J270" s="405"/>
      <c r="K270" s="405"/>
    </row>
    <row r="271" spans="3:11">
      <c r="C271" s="405"/>
      <c r="D271" s="405"/>
      <c r="E271" s="405"/>
      <c r="F271" s="405"/>
      <c r="G271" s="405"/>
      <c r="H271" s="405"/>
      <c r="I271" s="405"/>
      <c r="J271" s="405"/>
      <c r="K271" s="405"/>
    </row>
    <row r="272" spans="3:11">
      <c r="C272" s="405"/>
      <c r="D272" s="405"/>
      <c r="E272" s="405"/>
      <c r="F272" s="405"/>
      <c r="G272" s="405"/>
      <c r="H272" s="405"/>
      <c r="I272" s="405"/>
      <c r="J272" s="405"/>
      <c r="K272" s="405"/>
    </row>
    <row r="273" spans="3:11">
      <c r="C273" s="405"/>
      <c r="D273" s="405"/>
      <c r="E273" s="405"/>
      <c r="F273" s="405"/>
      <c r="G273" s="405"/>
      <c r="H273" s="405"/>
      <c r="I273" s="405"/>
      <c r="J273" s="405"/>
      <c r="K273" s="405"/>
    </row>
    <row r="274" spans="3:11">
      <c r="C274" s="405"/>
      <c r="D274" s="405"/>
      <c r="E274" s="405"/>
      <c r="F274" s="405"/>
      <c r="G274" s="405"/>
      <c r="H274" s="405"/>
      <c r="I274" s="405"/>
      <c r="J274" s="405"/>
      <c r="K274" s="405"/>
    </row>
    <row r="275" spans="3:11">
      <c r="C275" s="405"/>
      <c r="D275" s="405"/>
      <c r="E275" s="405"/>
      <c r="F275" s="405"/>
      <c r="G275" s="405"/>
      <c r="H275" s="405"/>
      <c r="I275" s="405"/>
      <c r="J275" s="405"/>
      <c r="K275" s="405"/>
    </row>
    <row r="276" spans="3:11">
      <c r="C276" s="405"/>
      <c r="D276" s="405"/>
      <c r="E276" s="405"/>
      <c r="F276" s="405"/>
      <c r="G276" s="405"/>
      <c r="H276" s="405"/>
      <c r="I276" s="405"/>
      <c r="J276" s="405"/>
      <c r="K276" s="405"/>
    </row>
    <row r="277" spans="3:11">
      <c r="C277" s="405"/>
      <c r="D277" s="405"/>
      <c r="E277" s="405"/>
      <c r="F277" s="405"/>
      <c r="G277" s="405"/>
      <c r="H277" s="405"/>
      <c r="I277" s="405"/>
      <c r="J277" s="405"/>
      <c r="K277" s="405"/>
    </row>
    <row r="278" spans="3:11">
      <c r="C278" s="405"/>
      <c r="D278" s="405"/>
      <c r="E278" s="405"/>
      <c r="F278" s="405"/>
      <c r="G278" s="405"/>
      <c r="H278" s="405"/>
      <c r="I278" s="405"/>
      <c r="J278" s="405"/>
      <c r="K278" s="405"/>
    </row>
    <row r="279" spans="3:11">
      <c r="C279" s="405"/>
      <c r="D279" s="405"/>
      <c r="E279" s="405"/>
      <c r="F279" s="405"/>
      <c r="G279" s="405"/>
      <c r="H279" s="405"/>
      <c r="I279" s="405"/>
      <c r="J279" s="405"/>
      <c r="K279" s="405"/>
    </row>
    <row r="280" spans="3:11">
      <c r="C280" s="405"/>
      <c r="D280" s="405"/>
      <c r="E280" s="405"/>
      <c r="F280" s="405"/>
      <c r="G280" s="405"/>
      <c r="H280" s="405"/>
      <c r="I280" s="405"/>
      <c r="J280" s="405"/>
      <c r="K280" s="405"/>
    </row>
    <row r="281" spans="3:11">
      <c r="C281" s="405"/>
      <c r="D281" s="405"/>
      <c r="E281" s="405"/>
      <c r="F281" s="405"/>
      <c r="G281" s="405"/>
      <c r="H281" s="405"/>
      <c r="I281" s="405"/>
      <c r="J281" s="405"/>
      <c r="K281" s="405"/>
    </row>
    <row r="282" spans="3:11">
      <c r="C282" s="405"/>
      <c r="D282" s="405"/>
      <c r="E282" s="405"/>
      <c r="F282" s="405"/>
      <c r="G282" s="405"/>
      <c r="H282" s="405"/>
      <c r="I282" s="405"/>
      <c r="J282" s="405"/>
      <c r="K282" s="405"/>
    </row>
    <row r="283" spans="3:11">
      <c r="C283" s="405"/>
      <c r="D283" s="405"/>
      <c r="E283" s="405"/>
      <c r="F283" s="405"/>
      <c r="G283" s="405"/>
      <c r="H283" s="405"/>
      <c r="I283" s="405"/>
      <c r="J283" s="405"/>
      <c r="K283" s="405"/>
    </row>
    <row r="284" spans="3:11">
      <c r="C284" s="405"/>
      <c r="D284" s="405"/>
      <c r="E284" s="405"/>
      <c r="F284" s="405"/>
      <c r="G284" s="405"/>
      <c r="H284" s="405"/>
      <c r="I284" s="405"/>
      <c r="J284" s="405"/>
      <c r="K284" s="405"/>
    </row>
    <row r="285" spans="3:11">
      <c r="C285" s="405"/>
      <c r="D285" s="405"/>
      <c r="E285" s="405"/>
      <c r="F285" s="405"/>
      <c r="G285" s="405"/>
      <c r="H285" s="405"/>
      <c r="I285" s="405"/>
      <c r="J285" s="405"/>
      <c r="K285" s="405"/>
    </row>
    <row r="286" spans="3:11">
      <c r="C286" s="405"/>
      <c r="D286" s="405"/>
      <c r="E286" s="405"/>
      <c r="F286" s="405"/>
      <c r="G286" s="405"/>
      <c r="H286" s="405"/>
      <c r="I286" s="405"/>
      <c r="J286" s="405"/>
      <c r="K286" s="405"/>
    </row>
    <row r="287" spans="3:11">
      <c r="C287" s="405"/>
      <c r="D287" s="405"/>
      <c r="E287" s="405"/>
      <c r="F287" s="405"/>
      <c r="G287" s="405"/>
      <c r="H287" s="405"/>
      <c r="I287" s="405"/>
      <c r="J287" s="405"/>
      <c r="K287" s="405"/>
    </row>
    <row r="288" spans="3:11">
      <c r="C288" s="405"/>
      <c r="D288" s="405"/>
      <c r="E288" s="405"/>
      <c r="F288" s="405"/>
      <c r="G288" s="405"/>
      <c r="H288" s="405"/>
      <c r="I288" s="405"/>
      <c r="J288" s="405"/>
      <c r="K288" s="405"/>
    </row>
    <row r="289" spans="3:11">
      <c r="C289" s="405"/>
      <c r="D289" s="405"/>
      <c r="E289" s="405"/>
      <c r="F289" s="405"/>
      <c r="G289" s="405"/>
      <c r="H289" s="405"/>
      <c r="I289" s="405"/>
      <c r="J289" s="405"/>
      <c r="K289" s="405"/>
    </row>
    <row r="290" spans="3:11">
      <c r="C290" s="405"/>
      <c r="D290" s="405"/>
      <c r="E290" s="405"/>
      <c r="F290" s="405"/>
      <c r="G290" s="405"/>
      <c r="H290" s="405"/>
      <c r="I290" s="405"/>
      <c r="J290" s="405"/>
      <c r="K290" s="405"/>
    </row>
    <row r="291" spans="3:11">
      <c r="C291" s="405"/>
      <c r="D291" s="405"/>
      <c r="E291" s="405"/>
      <c r="F291" s="405"/>
      <c r="G291" s="405"/>
      <c r="H291" s="405"/>
      <c r="I291" s="405"/>
      <c r="J291" s="405"/>
      <c r="K291" s="405"/>
    </row>
    <row r="292" spans="3:11">
      <c r="C292" s="405"/>
      <c r="D292" s="405"/>
      <c r="E292" s="405"/>
      <c r="F292" s="405"/>
      <c r="G292" s="405"/>
      <c r="H292" s="405"/>
      <c r="I292" s="405"/>
      <c r="J292" s="405"/>
      <c r="K292" s="405"/>
    </row>
    <row r="293" spans="3:11">
      <c r="C293" s="405"/>
      <c r="D293" s="405"/>
      <c r="E293" s="405"/>
      <c r="F293" s="405"/>
      <c r="G293" s="405"/>
      <c r="H293" s="405"/>
      <c r="I293" s="405"/>
      <c r="J293" s="405"/>
      <c r="K293" s="405"/>
    </row>
    <row r="294" spans="3:11">
      <c r="C294" s="405"/>
      <c r="D294" s="405"/>
      <c r="E294" s="405"/>
      <c r="F294" s="405"/>
      <c r="G294" s="405"/>
      <c r="H294" s="405"/>
      <c r="I294" s="405"/>
      <c r="J294" s="405"/>
      <c r="K294" s="405"/>
    </row>
    <row r="295" spans="3:11">
      <c r="C295" s="405"/>
      <c r="D295" s="405"/>
      <c r="E295" s="405"/>
      <c r="F295" s="405"/>
      <c r="G295" s="405"/>
      <c r="H295" s="405"/>
      <c r="I295" s="405"/>
      <c r="J295" s="405"/>
      <c r="K295" s="405"/>
    </row>
    <row r="296" spans="3:11">
      <c r="C296" s="405"/>
      <c r="D296" s="405"/>
      <c r="E296" s="405"/>
      <c r="F296" s="405"/>
      <c r="G296" s="405"/>
      <c r="H296" s="405"/>
      <c r="I296" s="405"/>
      <c r="J296" s="405"/>
      <c r="K296" s="405"/>
    </row>
    <row r="297" spans="3:11">
      <c r="C297" s="405"/>
      <c r="D297" s="405"/>
      <c r="E297" s="405"/>
      <c r="F297" s="405"/>
      <c r="G297" s="405"/>
      <c r="H297" s="405"/>
      <c r="I297" s="405"/>
      <c r="J297" s="405"/>
      <c r="K297" s="405"/>
    </row>
    <row r="298" spans="3:11">
      <c r="C298" s="405"/>
      <c r="D298" s="405"/>
      <c r="E298" s="405"/>
      <c r="F298" s="405"/>
      <c r="G298" s="405"/>
      <c r="H298" s="405"/>
      <c r="I298" s="405"/>
      <c r="J298" s="405"/>
      <c r="K298" s="405"/>
    </row>
    <row r="299" spans="3:11">
      <c r="C299" s="405"/>
      <c r="D299" s="405"/>
      <c r="E299" s="405"/>
      <c r="F299" s="405"/>
      <c r="G299" s="405"/>
      <c r="H299" s="405"/>
      <c r="I299" s="405"/>
      <c r="J299" s="405"/>
      <c r="K299" s="405"/>
    </row>
    <row r="300" spans="3:11">
      <c r="C300" s="405"/>
      <c r="D300" s="405"/>
      <c r="E300" s="405"/>
      <c r="F300" s="405"/>
      <c r="G300" s="405"/>
      <c r="H300" s="405"/>
      <c r="I300" s="405"/>
      <c r="J300" s="405"/>
      <c r="K300" s="405"/>
    </row>
    <row r="301" spans="3:11">
      <c r="C301" s="405"/>
      <c r="D301" s="405"/>
      <c r="E301" s="405"/>
      <c r="F301" s="405"/>
      <c r="G301" s="405"/>
      <c r="H301" s="405"/>
      <c r="I301" s="405"/>
      <c r="J301" s="405"/>
      <c r="K301" s="405"/>
    </row>
    <row r="302" spans="3:11">
      <c r="C302" s="405"/>
      <c r="D302" s="405"/>
      <c r="E302" s="405"/>
      <c r="F302" s="405"/>
      <c r="G302" s="405"/>
      <c r="H302" s="405"/>
      <c r="I302" s="405"/>
      <c r="J302" s="405"/>
      <c r="K302" s="405"/>
    </row>
    <row r="303" spans="3:11">
      <c r="C303" s="405"/>
      <c r="D303" s="405"/>
      <c r="E303" s="405"/>
      <c r="F303" s="405"/>
      <c r="G303" s="405"/>
      <c r="H303" s="405"/>
      <c r="I303" s="405"/>
      <c r="J303" s="405"/>
      <c r="K303" s="405"/>
    </row>
    <row r="304" spans="3:11">
      <c r="C304" s="405"/>
      <c r="D304" s="405"/>
      <c r="E304" s="405"/>
      <c r="F304" s="405"/>
      <c r="G304" s="405"/>
      <c r="H304" s="405"/>
      <c r="I304" s="405"/>
      <c r="J304" s="405"/>
      <c r="K304" s="405"/>
    </row>
    <row r="305" spans="3:11">
      <c r="C305" s="405"/>
      <c r="D305" s="405"/>
      <c r="E305" s="405"/>
      <c r="F305" s="405"/>
      <c r="G305" s="405"/>
      <c r="H305" s="405"/>
      <c r="I305" s="405"/>
      <c r="J305" s="405"/>
      <c r="K305" s="405"/>
    </row>
    <row r="306" spans="3:11">
      <c r="C306" s="405"/>
      <c r="D306" s="405"/>
      <c r="E306" s="405"/>
      <c r="F306" s="405"/>
      <c r="G306" s="405"/>
      <c r="H306" s="405"/>
      <c r="I306" s="405"/>
      <c r="J306" s="405"/>
      <c r="K306" s="405"/>
    </row>
    <row r="307" spans="3:11">
      <c r="C307" s="405"/>
      <c r="D307" s="405"/>
      <c r="E307" s="405"/>
      <c r="F307" s="405"/>
      <c r="G307" s="405"/>
      <c r="H307" s="405"/>
      <c r="I307" s="405"/>
      <c r="J307" s="405"/>
      <c r="K307" s="405"/>
    </row>
    <row r="308" spans="3:11">
      <c r="C308" s="405"/>
      <c r="D308" s="405"/>
      <c r="E308" s="405"/>
      <c r="F308" s="405"/>
      <c r="G308" s="405"/>
      <c r="H308" s="405"/>
      <c r="I308" s="405"/>
      <c r="J308" s="405"/>
      <c r="K308" s="405"/>
    </row>
    <row r="309" spans="3:11">
      <c r="C309" s="405"/>
      <c r="D309" s="405"/>
      <c r="E309" s="405"/>
      <c r="F309" s="405"/>
      <c r="G309" s="405"/>
      <c r="H309" s="405"/>
      <c r="I309" s="405"/>
      <c r="J309" s="405"/>
      <c r="K309" s="405"/>
    </row>
    <row r="310" spans="3:11">
      <c r="C310" s="405"/>
      <c r="D310" s="405"/>
      <c r="E310" s="405"/>
      <c r="F310" s="405"/>
      <c r="G310" s="405"/>
      <c r="H310" s="405"/>
      <c r="I310" s="405"/>
      <c r="J310" s="405"/>
      <c r="K310" s="405"/>
    </row>
    <row r="311" spans="3:11">
      <c r="C311" s="405"/>
      <c r="D311" s="405"/>
      <c r="E311" s="405"/>
      <c r="F311" s="405"/>
      <c r="G311" s="405"/>
      <c r="H311" s="405"/>
      <c r="I311" s="405"/>
      <c r="J311" s="405"/>
      <c r="K311" s="405"/>
    </row>
    <row r="312" spans="3:11">
      <c r="C312" s="405"/>
      <c r="D312" s="405"/>
      <c r="E312" s="405"/>
      <c r="F312" s="405"/>
      <c r="G312" s="405"/>
      <c r="H312" s="405"/>
      <c r="I312" s="405"/>
      <c r="J312" s="405"/>
      <c r="K312" s="405"/>
    </row>
    <row r="313" spans="3:11">
      <c r="C313" s="405"/>
      <c r="D313" s="405"/>
      <c r="E313" s="405"/>
      <c r="F313" s="405"/>
      <c r="G313" s="405"/>
      <c r="H313" s="405"/>
      <c r="I313" s="405"/>
      <c r="J313" s="405"/>
      <c r="K313" s="405"/>
    </row>
    <row r="314" spans="3:11">
      <c r="C314" s="405"/>
      <c r="D314" s="405"/>
      <c r="E314" s="405"/>
      <c r="F314" s="405"/>
      <c r="G314" s="405"/>
      <c r="H314" s="405"/>
      <c r="I314" s="405"/>
      <c r="J314" s="405"/>
      <c r="K314" s="405"/>
    </row>
    <row r="315" spans="3:11">
      <c r="C315" s="405"/>
      <c r="D315" s="405"/>
      <c r="E315" s="405"/>
      <c r="F315" s="405"/>
      <c r="G315" s="405"/>
      <c r="H315" s="405"/>
      <c r="I315" s="405"/>
      <c r="J315" s="405"/>
      <c r="K315" s="405"/>
    </row>
    <row r="316" spans="3:11">
      <c r="C316" s="405"/>
      <c r="D316" s="405"/>
      <c r="E316" s="405"/>
      <c r="F316" s="405"/>
      <c r="G316" s="405"/>
      <c r="H316" s="405"/>
      <c r="I316" s="405"/>
      <c r="J316" s="405"/>
      <c r="K316" s="405"/>
    </row>
    <row r="317" spans="3:11">
      <c r="C317" s="405"/>
      <c r="D317" s="405"/>
      <c r="E317" s="405"/>
      <c r="F317" s="405"/>
      <c r="G317" s="405"/>
      <c r="H317" s="405"/>
      <c r="I317" s="405"/>
      <c r="J317" s="405"/>
      <c r="K317" s="405"/>
    </row>
    <row r="318" spans="3:11">
      <c r="C318" s="405"/>
      <c r="D318" s="405"/>
      <c r="E318" s="405"/>
      <c r="F318" s="405"/>
      <c r="G318" s="405"/>
      <c r="H318" s="405"/>
      <c r="I318" s="405"/>
      <c r="J318" s="405"/>
      <c r="K318" s="405"/>
    </row>
    <row r="319" spans="3:11">
      <c r="C319" s="405"/>
      <c r="D319" s="405"/>
      <c r="E319" s="405"/>
      <c r="F319" s="405"/>
      <c r="G319" s="405"/>
      <c r="H319" s="405"/>
      <c r="I319" s="405"/>
      <c r="J319" s="405"/>
      <c r="K319" s="405"/>
    </row>
    <row r="320" spans="3:11">
      <c r="C320" s="405"/>
      <c r="D320" s="405"/>
      <c r="E320" s="405"/>
      <c r="F320" s="405"/>
      <c r="G320" s="405"/>
      <c r="H320" s="405"/>
      <c r="I320" s="405"/>
      <c r="J320" s="405"/>
      <c r="K320" s="405"/>
    </row>
    <row r="321" spans="3:11">
      <c r="C321" s="405"/>
      <c r="D321" s="405"/>
      <c r="E321" s="405"/>
      <c r="F321" s="405"/>
      <c r="G321" s="405"/>
      <c r="H321" s="405"/>
      <c r="I321" s="405"/>
      <c r="J321" s="405"/>
      <c r="K321" s="405"/>
    </row>
    <row r="322" spans="3:11">
      <c r="C322" s="405"/>
      <c r="D322" s="405"/>
      <c r="E322" s="405"/>
      <c r="F322" s="405"/>
      <c r="G322" s="405"/>
      <c r="H322" s="405"/>
      <c r="I322" s="405"/>
      <c r="J322" s="405"/>
      <c r="K322" s="405"/>
    </row>
    <row r="323" spans="3:11">
      <c r="C323" s="405"/>
      <c r="D323" s="405"/>
      <c r="E323" s="405"/>
      <c r="F323" s="405"/>
      <c r="G323" s="405"/>
      <c r="H323" s="405"/>
      <c r="I323" s="405"/>
      <c r="J323" s="405"/>
      <c r="K323" s="405"/>
    </row>
    <row r="324" spans="3:11">
      <c r="C324" s="405"/>
      <c r="D324" s="405"/>
      <c r="E324" s="405"/>
      <c r="F324" s="405"/>
      <c r="G324" s="405"/>
      <c r="H324" s="405"/>
      <c r="I324" s="405"/>
      <c r="J324" s="405"/>
      <c r="K324" s="405"/>
    </row>
    <row r="325" spans="3:11">
      <c r="C325" s="405"/>
      <c r="D325" s="405"/>
      <c r="E325" s="405"/>
      <c r="F325" s="405"/>
      <c r="G325" s="405"/>
      <c r="H325" s="405"/>
      <c r="I325" s="405"/>
      <c r="J325" s="405"/>
      <c r="K325" s="405"/>
    </row>
    <row r="326" spans="3:11">
      <c r="C326" s="405"/>
      <c r="D326" s="405"/>
      <c r="E326" s="405"/>
      <c r="F326" s="405"/>
      <c r="G326" s="405"/>
      <c r="H326" s="405"/>
      <c r="I326" s="405"/>
      <c r="J326" s="405"/>
      <c r="K326" s="405"/>
    </row>
    <row r="327" spans="3:11">
      <c r="C327" s="405"/>
      <c r="D327" s="405"/>
      <c r="E327" s="405"/>
      <c r="F327" s="405"/>
      <c r="G327" s="405"/>
      <c r="H327" s="405"/>
      <c r="I327" s="405"/>
      <c r="J327" s="405"/>
      <c r="K327" s="405"/>
    </row>
    <row r="328" spans="3:11">
      <c r="C328" s="405"/>
      <c r="D328" s="405"/>
      <c r="E328" s="405"/>
      <c r="F328" s="405"/>
      <c r="G328" s="405"/>
      <c r="H328" s="405"/>
      <c r="I328" s="405"/>
      <c r="J328" s="405"/>
      <c r="K328" s="405"/>
    </row>
    <row r="329" spans="3:11">
      <c r="C329" s="405"/>
      <c r="D329" s="405"/>
      <c r="E329" s="405"/>
      <c r="F329" s="405"/>
      <c r="G329" s="405"/>
      <c r="H329" s="405"/>
      <c r="I329" s="405"/>
      <c r="J329" s="405"/>
      <c r="K329" s="405"/>
    </row>
    <row r="330" spans="3:11">
      <c r="C330" s="405"/>
      <c r="D330" s="405"/>
      <c r="E330" s="405"/>
      <c r="F330" s="405"/>
      <c r="G330" s="405"/>
      <c r="H330" s="405"/>
      <c r="I330" s="405"/>
      <c r="J330" s="405"/>
      <c r="K330" s="405"/>
    </row>
    <row r="331" spans="3:11">
      <c r="C331" s="405"/>
      <c r="D331" s="405"/>
      <c r="E331" s="405"/>
      <c r="F331" s="405"/>
      <c r="G331" s="405"/>
      <c r="H331" s="405"/>
      <c r="I331" s="405"/>
      <c r="J331" s="405"/>
      <c r="K331" s="405"/>
    </row>
    <row r="332" spans="3:11">
      <c r="C332" s="405"/>
      <c r="D332" s="405"/>
      <c r="E332" s="405"/>
      <c r="F332" s="405"/>
      <c r="G332" s="405"/>
      <c r="H332" s="405"/>
      <c r="I332" s="405"/>
      <c r="J332" s="405"/>
      <c r="K332" s="405"/>
    </row>
    <row r="333" spans="3:11">
      <c r="C333" s="405"/>
      <c r="D333" s="405"/>
      <c r="E333" s="405"/>
      <c r="F333" s="405"/>
      <c r="G333" s="405"/>
      <c r="H333" s="405"/>
      <c r="I333" s="405"/>
      <c r="J333" s="405"/>
      <c r="K333" s="405"/>
    </row>
    <row r="334" spans="3:11">
      <c r="C334" s="405"/>
      <c r="D334" s="405"/>
      <c r="E334" s="405"/>
      <c r="F334" s="405"/>
      <c r="G334" s="405"/>
      <c r="H334" s="405"/>
      <c r="I334" s="405"/>
      <c r="J334" s="405"/>
      <c r="K334" s="405"/>
    </row>
    <row r="335" spans="3:11">
      <c r="C335" s="405"/>
      <c r="D335" s="405"/>
      <c r="E335" s="405"/>
      <c r="F335" s="405"/>
      <c r="G335" s="405"/>
      <c r="H335" s="405"/>
      <c r="I335" s="405"/>
      <c r="J335" s="405"/>
      <c r="K335" s="405"/>
    </row>
    <row r="336" spans="3:11">
      <c r="C336" s="405"/>
      <c r="D336" s="405"/>
      <c r="E336" s="405"/>
      <c r="F336" s="405"/>
      <c r="G336" s="405"/>
      <c r="H336" s="405"/>
      <c r="I336" s="405"/>
      <c r="J336" s="405"/>
      <c r="K336" s="405"/>
    </row>
    <row r="337" spans="3:11">
      <c r="C337" s="405"/>
      <c r="D337" s="405"/>
      <c r="E337" s="405"/>
      <c r="F337" s="405"/>
      <c r="G337" s="405"/>
      <c r="H337" s="405"/>
      <c r="I337" s="405"/>
      <c r="J337" s="405"/>
      <c r="K337" s="405"/>
    </row>
    <row r="338" spans="3:11">
      <c r="C338" s="405"/>
      <c r="D338" s="405"/>
      <c r="E338" s="405"/>
      <c r="F338" s="405"/>
      <c r="G338" s="405"/>
      <c r="H338" s="405"/>
      <c r="I338" s="405"/>
      <c r="J338" s="405"/>
      <c r="K338" s="405"/>
    </row>
    <row r="339" spans="3:11">
      <c r="C339" s="405"/>
      <c r="D339" s="405"/>
      <c r="E339" s="405"/>
      <c r="F339" s="405"/>
      <c r="G339" s="405"/>
      <c r="H339" s="405"/>
      <c r="I339" s="405"/>
      <c r="J339" s="405"/>
      <c r="K339" s="405"/>
    </row>
    <row r="340" spans="3:11">
      <c r="C340" s="405"/>
      <c r="D340" s="405"/>
      <c r="E340" s="405"/>
      <c r="F340" s="405"/>
      <c r="G340" s="405"/>
      <c r="H340" s="405"/>
      <c r="I340" s="405"/>
      <c r="J340" s="405"/>
      <c r="K340" s="405"/>
    </row>
    <row r="341" spans="3:11">
      <c r="C341" s="405"/>
      <c r="D341" s="405"/>
      <c r="E341" s="405"/>
      <c r="F341" s="405"/>
      <c r="G341" s="405"/>
      <c r="H341" s="405"/>
      <c r="I341" s="405"/>
      <c r="J341" s="405"/>
      <c r="K341" s="405"/>
    </row>
    <row r="342" spans="3:11">
      <c r="C342" s="405"/>
      <c r="D342" s="405"/>
      <c r="E342" s="405"/>
      <c r="F342" s="405"/>
      <c r="G342" s="405"/>
      <c r="H342" s="405"/>
      <c r="I342" s="405"/>
      <c r="J342" s="405"/>
      <c r="K342" s="405"/>
    </row>
    <row r="343" spans="3:11">
      <c r="C343" s="405"/>
      <c r="D343" s="405"/>
      <c r="E343" s="405"/>
      <c r="F343" s="405"/>
      <c r="G343" s="405"/>
      <c r="H343" s="405"/>
      <c r="I343" s="405"/>
      <c r="J343" s="405"/>
      <c r="K343" s="405"/>
    </row>
    <row r="344" spans="3:11">
      <c r="C344" s="405"/>
      <c r="D344" s="405"/>
      <c r="E344" s="405"/>
      <c r="F344" s="405"/>
      <c r="G344" s="405"/>
      <c r="H344" s="405"/>
      <c r="I344" s="405"/>
      <c r="J344" s="405"/>
      <c r="K344" s="405"/>
    </row>
    <row r="345" spans="3:11">
      <c r="C345" s="405"/>
      <c r="D345" s="405"/>
      <c r="E345" s="405"/>
      <c r="F345" s="405"/>
      <c r="G345" s="405"/>
      <c r="H345" s="405"/>
      <c r="I345" s="405"/>
      <c r="J345" s="405"/>
      <c r="K345" s="405"/>
    </row>
    <row r="346" spans="3:11">
      <c r="C346" s="405"/>
      <c r="D346" s="405"/>
      <c r="E346" s="405"/>
      <c r="F346" s="405"/>
      <c r="G346" s="405"/>
      <c r="H346" s="405"/>
      <c r="I346" s="405"/>
      <c r="J346" s="405"/>
      <c r="K346" s="405"/>
    </row>
    <row r="347" spans="3:11">
      <c r="C347" s="405"/>
      <c r="D347" s="405"/>
      <c r="E347" s="405"/>
      <c r="F347" s="405"/>
      <c r="G347" s="405"/>
      <c r="H347" s="405"/>
      <c r="I347" s="405"/>
      <c r="J347" s="405"/>
      <c r="K347" s="405"/>
    </row>
    <row r="348" spans="3:11">
      <c r="C348" s="405"/>
      <c r="D348" s="405"/>
      <c r="E348" s="405"/>
      <c r="F348" s="405"/>
      <c r="G348" s="405"/>
      <c r="H348" s="405"/>
      <c r="I348" s="405"/>
      <c r="J348" s="405"/>
      <c r="K348" s="405"/>
    </row>
    <row r="349" spans="3:11">
      <c r="C349" s="405"/>
      <c r="D349" s="405"/>
      <c r="E349" s="405"/>
      <c r="F349" s="405"/>
      <c r="G349" s="405"/>
      <c r="H349" s="405"/>
      <c r="I349" s="405"/>
      <c r="J349" s="405"/>
      <c r="K349" s="405"/>
    </row>
    <row r="350" spans="3:11">
      <c r="C350" s="405"/>
      <c r="D350" s="405"/>
      <c r="E350" s="405"/>
      <c r="F350" s="405"/>
      <c r="G350" s="405"/>
      <c r="H350" s="405"/>
      <c r="I350" s="405"/>
      <c r="J350" s="405"/>
      <c r="K350" s="405"/>
    </row>
    <row r="351" spans="3:11">
      <c r="C351" s="405"/>
      <c r="D351" s="405"/>
      <c r="E351" s="405"/>
      <c r="F351" s="405"/>
      <c r="G351" s="405"/>
      <c r="H351" s="405"/>
      <c r="I351" s="405"/>
      <c r="J351" s="405"/>
      <c r="K351" s="405"/>
    </row>
    <row r="352" spans="3:11">
      <c r="C352" s="405"/>
      <c r="D352" s="405"/>
      <c r="E352" s="405"/>
      <c r="F352" s="405"/>
      <c r="G352" s="405"/>
      <c r="H352" s="405"/>
      <c r="I352" s="405"/>
      <c r="J352" s="405"/>
      <c r="K352" s="405"/>
    </row>
    <row r="353" spans="3:11">
      <c r="C353" s="405"/>
      <c r="D353" s="405"/>
      <c r="E353" s="405"/>
      <c r="F353" s="405"/>
      <c r="G353" s="405"/>
      <c r="H353" s="405"/>
      <c r="I353" s="405"/>
      <c r="J353" s="405"/>
      <c r="K353" s="405"/>
    </row>
    <row r="354" spans="3:11">
      <c r="C354" s="405"/>
      <c r="D354" s="405"/>
      <c r="E354" s="405"/>
      <c r="F354" s="405"/>
      <c r="G354" s="405"/>
      <c r="H354" s="405"/>
      <c r="I354" s="405"/>
      <c r="J354" s="405"/>
      <c r="K354" s="405"/>
    </row>
    <row r="355" spans="3:11">
      <c r="C355" s="405"/>
      <c r="D355" s="405"/>
      <c r="E355" s="405"/>
      <c r="F355" s="405"/>
      <c r="G355" s="405"/>
      <c r="H355" s="405"/>
      <c r="I355" s="405"/>
      <c r="J355" s="405"/>
      <c r="K355" s="405"/>
    </row>
    <row r="356" spans="3:11">
      <c r="C356" s="405"/>
      <c r="D356" s="405"/>
      <c r="E356" s="405"/>
      <c r="F356" s="405"/>
      <c r="G356" s="405"/>
      <c r="H356" s="405"/>
      <c r="I356" s="405"/>
      <c r="J356" s="405"/>
      <c r="K356" s="405"/>
    </row>
    <row r="357" spans="3:11">
      <c r="C357" s="405"/>
      <c r="D357" s="405"/>
      <c r="E357" s="405"/>
      <c r="F357" s="405"/>
      <c r="G357" s="405"/>
      <c r="H357" s="405"/>
      <c r="I357" s="405"/>
      <c r="J357" s="405"/>
      <c r="K357" s="405"/>
    </row>
    <row r="358" spans="3:11">
      <c r="C358" s="405"/>
      <c r="D358" s="405"/>
      <c r="E358" s="405"/>
      <c r="F358" s="405"/>
      <c r="G358" s="405"/>
      <c r="H358" s="405"/>
      <c r="I358" s="405"/>
      <c r="J358" s="405"/>
      <c r="K358" s="405"/>
    </row>
    <row r="359" spans="3:11">
      <c r="C359" s="405"/>
      <c r="D359" s="405"/>
      <c r="E359" s="405"/>
      <c r="F359" s="405"/>
      <c r="G359" s="405"/>
      <c r="H359" s="405"/>
      <c r="I359" s="405"/>
      <c r="J359" s="405"/>
      <c r="K359" s="405"/>
    </row>
    <row r="360" spans="3:11">
      <c r="C360" s="405"/>
      <c r="D360" s="405"/>
      <c r="E360" s="405"/>
      <c r="F360" s="405"/>
      <c r="G360" s="405"/>
      <c r="H360" s="405"/>
      <c r="I360" s="405"/>
      <c r="J360" s="405"/>
      <c r="K360" s="405"/>
    </row>
    <row r="361" spans="3:11">
      <c r="C361" s="405"/>
      <c r="D361" s="405"/>
      <c r="E361" s="405"/>
      <c r="F361" s="405"/>
      <c r="G361" s="405"/>
      <c r="H361" s="405"/>
      <c r="I361" s="405"/>
      <c r="J361" s="405"/>
      <c r="K361" s="405"/>
    </row>
    <row r="362" spans="3:11">
      <c r="C362" s="405"/>
      <c r="D362" s="405"/>
      <c r="E362" s="405"/>
      <c r="F362" s="405"/>
      <c r="G362" s="405"/>
      <c r="H362" s="405"/>
      <c r="I362" s="405"/>
      <c r="J362" s="405"/>
      <c r="K362" s="405"/>
    </row>
    <row r="363" spans="3:11">
      <c r="C363" s="405"/>
      <c r="D363" s="405"/>
      <c r="E363" s="405"/>
      <c r="F363" s="405"/>
      <c r="G363" s="405"/>
      <c r="H363" s="405"/>
      <c r="I363" s="405"/>
      <c r="J363" s="405"/>
      <c r="K363" s="405"/>
    </row>
    <row r="364" spans="3:11">
      <c r="C364" s="405"/>
      <c r="D364" s="405"/>
      <c r="E364" s="405"/>
      <c r="F364" s="405"/>
      <c r="G364" s="405"/>
      <c r="H364" s="405"/>
      <c r="I364" s="405"/>
      <c r="J364" s="405"/>
      <c r="K364" s="405"/>
    </row>
    <row r="365" spans="3:11">
      <c r="C365" s="405"/>
      <c r="D365" s="405"/>
      <c r="E365" s="405"/>
      <c r="F365" s="405"/>
      <c r="G365" s="405"/>
      <c r="H365" s="405"/>
      <c r="I365" s="405"/>
      <c r="J365" s="405"/>
      <c r="K365" s="405"/>
    </row>
    <row r="366" spans="3:11">
      <c r="C366" s="405"/>
      <c r="D366" s="405"/>
      <c r="E366" s="405"/>
      <c r="F366" s="405"/>
      <c r="G366" s="405"/>
      <c r="H366" s="405"/>
      <c r="I366" s="405"/>
      <c r="J366" s="405"/>
      <c r="K366" s="405"/>
    </row>
    <row r="367" spans="3:11">
      <c r="C367" s="405"/>
      <c r="D367" s="405"/>
      <c r="E367" s="405"/>
      <c r="F367" s="405"/>
      <c r="G367" s="405"/>
      <c r="H367" s="405"/>
      <c r="I367" s="405"/>
      <c r="J367" s="405"/>
      <c r="K367" s="405"/>
    </row>
    <row r="368" spans="3:11">
      <c r="C368" s="405"/>
      <c r="D368" s="405"/>
      <c r="E368" s="405"/>
      <c r="F368" s="405"/>
      <c r="G368" s="405"/>
      <c r="H368" s="405"/>
      <c r="I368" s="405"/>
      <c r="J368" s="405"/>
      <c r="K368" s="405"/>
    </row>
    <row r="369" spans="3:11">
      <c r="C369" s="405"/>
      <c r="D369" s="405"/>
      <c r="E369" s="405"/>
      <c r="F369" s="405"/>
      <c r="G369" s="405"/>
      <c r="H369" s="405"/>
      <c r="I369" s="405"/>
      <c r="J369" s="405"/>
      <c r="K369" s="405"/>
    </row>
    <row r="370" spans="3:11">
      <c r="C370" s="405"/>
      <c r="D370" s="405"/>
      <c r="E370" s="405"/>
      <c r="F370" s="405"/>
      <c r="G370" s="405"/>
      <c r="H370" s="405"/>
      <c r="I370" s="405"/>
      <c r="J370" s="405"/>
      <c r="K370" s="405"/>
    </row>
    <row r="371" spans="3:11">
      <c r="C371" s="405"/>
      <c r="D371" s="405"/>
      <c r="E371" s="405"/>
      <c r="F371" s="405"/>
      <c r="G371" s="405"/>
      <c r="H371" s="405"/>
      <c r="I371" s="405"/>
      <c r="J371" s="405"/>
      <c r="K371" s="405"/>
    </row>
    <row r="372" spans="3:11">
      <c r="C372" s="405"/>
      <c r="D372" s="405"/>
      <c r="E372" s="405"/>
      <c r="F372" s="405"/>
      <c r="G372" s="405"/>
      <c r="H372" s="405"/>
      <c r="I372" s="405"/>
      <c r="J372" s="405"/>
      <c r="K372" s="405"/>
    </row>
    <row r="373" spans="3:11">
      <c r="C373" s="405"/>
      <c r="D373" s="405"/>
      <c r="E373" s="405"/>
      <c r="F373" s="405"/>
      <c r="G373" s="405"/>
      <c r="H373" s="405"/>
      <c r="I373" s="405"/>
      <c r="J373" s="405"/>
      <c r="K373" s="405"/>
    </row>
    <row r="374" spans="3:11">
      <c r="C374" s="405"/>
      <c r="D374" s="405"/>
      <c r="E374" s="405"/>
      <c r="F374" s="405"/>
      <c r="G374" s="405"/>
      <c r="H374" s="405"/>
      <c r="I374" s="405"/>
      <c r="J374" s="405"/>
      <c r="K374" s="405"/>
    </row>
    <row r="375" spans="3:11">
      <c r="C375" s="405"/>
      <c r="D375" s="405"/>
      <c r="E375" s="405"/>
      <c r="F375" s="405"/>
      <c r="G375" s="405"/>
      <c r="H375" s="405"/>
      <c r="I375" s="405"/>
      <c r="J375" s="405"/>
      <c r="K375" s="405"/>
    </row>
    <row r="376" spans="3:11">
      <c r="C376" s="405"/>
      <c r="D376" s="405"/>
      <c r="E376" s="405"/>
      <c r="F376" s="405"/>
      <c r="G376" s="405"/>
      <c r="H376" s="405"/>
      <c r="I376" s="405"/>
      <c r="J376" s="405"/>
      <c r="K376" s="405"/>
    </row>
    <row r="377" spans="3:11">
      <c r="C377" s="405"/>
      <c r="D377" s="405"/>
      <c r="E377" s="405"/>
      <c r="F377" s="405"/>
      <c r="G377" s="405"/>
      <c r="H377" s="405"/>
      <c r="I377" s="405"/>
      <c r="J377" s="405"/>
      <c r="K377" s="405"/>
    </row>
    <row r="378" spans="3:11">
      <c r="C378" s="405"/>
      <c r="D378" s="405"/>
      <c r="E378" s="405"/>
      <c r="F378" s="405"/>
      <c r="G378" s="405"/>
      <c r="H378" s="405"/>
      <c r="I378" s="405"/>
      <c r="J378" s="405"/>
      <c r="K378" s="405"/>
    </row>
    <row r="379" spans="3:11">
      <c r="C379" s="405"/>
      <c r="D379" s="405"/>
      <c r="E379" s="405"/>
      <c r="F379" s="405"/>
      <c r="G379" s="405"/>
      <c r="H379" s="405"/>
      <c r="I379" s="405"/>
      <c r="J379" s="405"/>
      <c r="K379" s="405"/>
    </row>
    <row r="380" spans="3:11">
      <c r="C380" s="405"/>
      <c r="D380" s="405"/>
      <c r="E380" s="405"/>
      <c r="F380" s="405"/>
      <c r="G380" s="405"/>
      <c r="H380" s="405"/>
      <c r="I380" s="405"/>
      <c r="J380" s="405"/>
      <c r="K380" s="405"/>
    </row>
    <row r="381" spans="3:11">
      <c r="C381" s="405"/>
      <c r="D381" s="405"/>
      <c r="E381" s="405"/>
      <c r="F381" s="405"/>
      <c r="G381" s="405"/>
      <c r="H381" s="405"/>
      <c r="I381" s="405"/>
      <c r="J381" s="405"/>
      <c r="K381" s="405"/>
    </row>
    <row r="382" spans="3:11">
      <c r="C382" s="405"/>
      <c r="D382" s="405"/>
      <c r="E382" s="405"/>
      <c r="F382" s="405"/>
      <c r="G382" s="405"/>
      <c r="H382" s="405"/>
      <c r="I382" s="405"/>
      <c r="J382" s="405"/>
      <c r="K382" s="405"/>
    </row>
    <row r="383" spans="3:11">
      <c r="C383" s="405"/>
      <c r="D383" s="405"/>
      <c r="E383" s="405"/>
      <c r="F383" s="405"/>
      <c r="G383" s="405"/>
      <c r="H383" s="405"/>
      <c r="I383" s="405"/>
      <c r="J383" s="405"/>
      <c r="K383" s="405"/>
    </row>
    <row r="384" spans="3:11">
      <c r="C384" s="405"/>
      <c r="D384" s="405"/>
      <c r="E384" s="405"/>
      <c r="F384" s="405"/>
      <c r="G384" s="405"/>
      <c r="H384" s="405"/>
      <c r="I384" s="405"/>
      <c r="J384" s="405"/>
      <c r="K384" s="405"/>
    </row>
    <row r="385" spans="3:11">
      <c r="C385" s="405"/>
      <c r="D385" s="405"/>
      <c r="E385" s="405"/>
      <c r="F385" s="405"/>
      <c r="G385" s="405"/>
      <c r="H385" s="405"/>
      <c r="I385" s="405"/>
      <c r="J385" s="405"/>
      <c r="K385" s="405"/>
    </row>
    <row r="386" spans="3:11">
      <c r="C386" s="405"/>
      <c r="D386" s="405"/>
      <c r="E386" s="405"/>
      <c r="F386" s="405"/>
      <c r="G386" s="405"/>
      <c r="H386" s="405"/>
      <c r="I386" s="405"/>
      <c r="J386" s="405"/>
      <c r="K386" s="405"/>
    </row>
    <row r="387" spans="3:11">
      <c r="C387" s="405"/>
      <c r="D387" s="405"/>
      <c r="E387" s="405"/>
      <c r="F387" s="405"/>
      <c r="G387" s="405"/>
      <c r="H387" s="405"/>
      <c r="I387" s="405"/>
      <c r="J387" s="405"/>
      <c r="K387" s="405"/>
    </row>
    <row r="388" spans="3:11">
      <c r="C388" s="405"/>
      <c r="D388" s="405"/>
      <c r="E388" s="405"/>
      <c r="F388" s="405"/>
      <c r="G388" s="405"/>
      <c r="H388" s="405"/>
      <c r="I388" s="405"/>
      <c r="J388" s="405"/>
      <c r="K388" s="405"/>
    </row>
    <row r="389" spans="3:11">
      <c r="C389" s="405"/>
      <c r="D389" s="405"/>
      <c r="E389" s="405"/>
      <c r="F389" s="405"/>
      <c r="G389" s="405"/>
      <c r="H389" s="405"/>
      <c r="I389" s="405"/>
      <c r="J389" s="405"/>
      <c r="K389" s="405"/>
    </row>
    <row r="390" spans="3:11">
      <c r="C390" s="405"/>
      <c r="D390" s="405"/>
      <c r="E390" s="405"/>
      <c r="F390" s="405"/>
      <c r="G390" s="405"/>
      <c r="H390" s="405"/>
      <c r="I390" s="405"/>
      <c r="J390" s="405"/>
      <c r="K390" s="405"/>
    </row>
    <row r="391" spans="3:11">
      <c r="C391" s="405"/>
      <c r="D391" s="405"/>
      <c r="E391" s="405"/>
      <c r="F391" s="405"/>
      <c r="G391" s="405"/>
      <c r="H391" s="405"/>
      <c r="I391" s="405"/>
      <c r="J391" s="405"/>
      <c r="K391" s="405"/>
    </row>
    <row r="392" spans="3:11">
      <c r="C392" s="405"/>
      <c r="D392" s="405"/>
      <c r="E392" s="405"/>
      <c r="F392" s="405"/>
      <c r="G392" s="405"/>
      <c r="H392" s="405"/>
      <c r="I392" s="405"/>
      <c r="J392" s="405"/>
      <c r="K392" s="405"/>
    </row>
    <row r="393" spans="3:11">
      <c r="C393" s="405"/>
      <c r="D393" s="405"/>
      <c r="E393" s="405"/>
      <c r="F393" s="405"/>
      <c r="G393" s="405"/>
      <c r="H393" s="405"/>
      <c r="I393" s="405"/>
      <c r="J393" s="405"/>
      <c r="K393" s="405"/>
    </row>
    <row r="394" spans="3:11">
      <c r="C394" s="405"/>
      <c r="D394" s="405"/>
      <c r="E394" s="405"/>
      <c r="F394" s="405"/>
      <c r="G394" s="405"/>
      <c r="H394" s="405"/>
      <c r="I394" s="405"/>
      <c r="J394" s="405"/>
      <c r="K394" s="405"/>
    </row>
    <row r="395" spans="3:11">
      <c r="C395" s="405"/>
      <c r="D395" s="405"/>
      <c r="E395" s="405"/>
      <c r="F395" s="405"/>
      <c r="G395" s="405"/>
      <c r="H395" s="405"/>
      <c r="I395" s="405"/>
      <c r="J395" s="405"/>
      <c r="K395" s="405"/>
    </row>
    <row r="396" spans="3:11">
      <c r="C396" s="405"/>
      <c r="D396" s="405"/>
      <c r="E396" s="405"/>
      <c r="F396" s="405"/>
      <c r="G396" s="405"/>
      <c r="H396" s="405"/>
      <c r="I396" s="405"/>
      <c r="J396" s="405"/>
      <c r="K396" s="405"/>
    </row>
    <row r="397" spans="3:11">
      <c r="C397" s="405"/>
      <c r="D397" s="405"/>
      <c r="E397" s="405"/>
      <c r="F397" s="405"/>
      <c r="G397" s="405"/>
      <c r="H397" s="405"/>
      <c r="I397" s="405"/>
      <c r="J397" s="405"/>
      <c r="K397" s="405"/>
    </row>
    <row r="398" spans="3:11">
      <c r="C398" s="405"/>
      <c r="D398" s="405"/>
      <c r="E398" s="405"/>
      <c r="F398" s="405"/>
      <c r="G398" s="405"/>
      <c r="H398" s="405"/>
      <c r="I398" s="405"/>
      <c r="J398" s="405"/>
      <c r="K398" s="405"/>
    </row>
    <row r="399" spans="3:11">
      <c r="C399" s="405"/>
      <c r="D399" s="405"/>
      <c r="E399" s="405"/>
      <c r="F399" s="405"/>
      <c r="G399" s="405"/>
      <c r="H399" s="405"/>
      <c r="I399" s="405"/>
      <c r="J399" s="405"/>
      <c r="K399" s="405"/>
    </row>
    <row r="400" spans="3:11">
      <c r="C400" s="405"/>
      <c r="D400" s="405"/>
      <c r="E400" s="405"/>
      <c r="F400" s="405"/>
      <c r="G400" s="405"/>
      <c r="H400" s="405"/>
      <c r="I400" s="405"/>
      <c r="J400" s="405"/>
      <c r="K400" s="405"/>
    </row>
    <row r="401" spans="3:11">
      <c r="C401" s="405"/>
      <c r="D401" s="405"/>
      <c r="E401" s="405"/>
      <c r="F401" s="405"/>
      <c r="G401" s="405"/>
      <c r="H401" s="405"/>
      <c r="I401" s="405"/>
      <c r="J401" s="405"/>
      <c r="K401" s="405"/>
    </row>
    <row r="402" spans="3:11">
      <c r="C402" s="405"/>
      <c r="D402" s="405"/>
      <c r="E402" s="405"/>
      <c r="F402" s="405"/>
      <c r="G402" s="405"/>
      <c r="H402" s="405"/>
      <c r="I402" s="405"/>
      <c r="J402" s="405"/>
      <c r="K402" s="405"/>
    </row>
    <row r="403" spans="3:11">
      <c r="C403" s="405"/>
      <c r="D403" s="405"/>
      <c r="E403" s="405"/>
      <c r="F403" s="405"/>
      <c r="G403" s="405"/>
      <c r="H403" s="405"/>
      <c r="I403" s="405"/>
      <c r="J403" s="405"/>
      <c r="K403" s="405"/>
    </row>
    <row r="404" spans="3:11">
      <c r="C404" s="405"/>
      <c r="D404" s="405"/>
      <c r="E404" s="405"/>
      <c r="F404" s="405"/>
      <c r="G404" s="405"/>
      <c r="H404" s="405"/>
      <c r="I404" s="405"/>
      <c r="J404" s="405"/>
      <c r="K404" s="405"/>
    </row>
    <row r="405" spans="3:11">
      <c r="C405" s="405"/>
      <c r="D405" s="405"/>
      <c r="E405" s="405"/>
      <c r="F405" s="405"/>
      <c r="G405" s="405"/>
      <c r="H405" s="405"/>
      <c r="I405" s="405"/>
      <c r="J405" s="405"/>
      <c r="K405" s="405"/>
    </row>
    <row r="406" spans="3:11">
      <c r="C406" s="405"/>
      <c r="D406" s="405"/>
      <c r="E406" s="405"/>
      <c r="F406" s="405"/>
      <c r="G406" s="405"/>
      <c r="H406" s="405"/>
      <c r="I406" s="405"/>
      <c r="J406" s="405"/>
      <c r="K406" s="405"/>
    </row>
    <row r="407" spans="3:11">
      <c r="C407" s="405"/>
      <c r="D407" s="405"/>
      <c r="E407" s="405"/>
      <c r="F407" s="405"/>
      <c r="G407" s="405"/>
      <c r="H407" s="405"/>
      <c r="I407" s="405"/>
      <c r="J407" s="405"/>
      <c r="K407" s="405"/>
    </row>
    <row r="408" spans="3:11">
      <c r="C408" s="405"/>
      <c r="D408" s="405"/>
      <c r="E408" s="405"/>
      <c r="F408" s="405"/>
      <c r="G408" s="405"/>
      <c r="H408" s="405"/>
      <c r="I408" s="405"/>
      <c r="J408" s="405"/>
      <c r="K408" s="405"/>
    </row>
    <row r="409" spans="3:11">
      <c r="C409" s="405"/>
      <c r="D409" s="405"/>
      <c r="E409" s="405"/>
      <c r="F409" s="405"/>
      <c r="G409" s="405"/>
      <c r="H409" s="405"/>
      <c r="I409" s="405"/>
      <c r="J409" s="405"/>
      <c r="K409" s="405"/>
    </row>
    <row r="410" spans="3:11">
      <c r="C410" s="405"/>
      <c r="D410" s="405"/>
      <c r="E410" s="405"/>
      <c r="F410" s="405"/>
      <c r="G410" s="405"/>
      <c r="H410" s="405"/>
      <c r="I410" s="405"/>
      <c r="J410" s="405"/>
      <c r="K410" s="405"/>
    </row>
    <row r="411" spans="3:11">
      <c r="C411" s="405"/>
      <c r="D411" s="405"/>
      <c r="E411" s="405"/>
      <c r="F411" s="405"/>
      <c r="G411" s="405"/>
      <c r="H411" s="405"/>
      <c r="I411" s="405"/>
      <c r="J411" s="405"/>
      <c r="K411" s="405"/>
    </row>
    <row r="412" spans="3:11">
      <c r="C412" s="405"/>
      <c r="D412" s="405"/>
      <c r="E412" s="405"/>
      <c r="F412" s="405"/>
      <c r="G412" s="405"/>
      <c r="H412" s="405"/>
      <c r="I412" s="405"/>
      <c r="J412" s="405"/>
      <c r="K412" s="405"/>
    </row>
    <row r="413" spans="3:11">
      <c r="C413" s="405"/>
      <c r="D413" s="405"/>
      <c r="E413" s="405"/>
      <c r="F413" s="405"/>
      <c r="G413" s="405"/>
      <c r="H413" s="405"/>
      <c r="I413" s="405"/>
      <c r="J413" s="405"/>
      <c r="K413" s="405"/>
    </row>
    <row r="414" spans="3:11">
      <c r="C414" s="405"/>
      <c r="D414" s="405"/>
      <c r="E414" s="405"/>
      <c r="F414" s="405"/>
      <c r="G414" s="405"/>
      <c r="H414" s="405"/>
      <c r="I414" s="405"/>
      <c r="J414" s="405"/>
      <c r="K414" s="405"/>
    </row>
    <row r="415" spans="3:11">
      <c r="C415" s="405"/>
      <c r="D415" s="405"/>
      <c r="E415" s="405"/>
      <c r="F415" s="405"/>
      <c r="G415" s="405"/>
      <c r="H415" s="405"/>
      <c r="I415" s="405"/>
      <c r="J415" s="405"/>
      <c r="K415" s="405"/>
    </row>
    <row r="416" spans="3:11">
      <c r="C416" s="405"/>
      <c r="D416" s="405"/>
      <c r="E416" s="405"/>
      <c r="F416" s="405"/>
      <c r="G416" s="405"/>
      <c r="H416" s="405"/>
      <c r="I416" s="405"/>
      <c r="J416" s="405"/>
      <c r="K416" s="405"/>
    </row>
    <row r="417" spans="3:11">
      <c r="C417" s="405"/>
      <c r="D417" s="405"/>
      <c r="E417" s="405"/>
      <c r="F417" s="405"/>
      <c r="G417" s="405"/>
      <c r="H417" s="405"/>
      <c r="I417" s="405"/>
      <c r="J417" s="405"/>
      <c r="K417" s="405"/>
    </row>
    <row r="418" spans="3:11">
      <c r="C418" s="405"/>
      <c r="D418" s="405"/>
      <c r="E418" s="405"/>
      <c r="F418" s="405"/>
      <c r="G418" s="405"/>
      <c r="H418" s="405"/>
      <c r="I418" s="405"/>
      <c r="J418" s="405"/>
      <c r="K418" s="405"/>
    </row>
    <row r="419" spans="3:11">
      <c r="C419" s="405"/>
      <c r="D419" s="405"/>
      <c r="E419" s="405"/>
      <c r="F419" s="405"/>
      <c r="G419" s="405"/>
      <c r="H419" s="405"/>
      <c r="I419" s="405"/>
      <c r="J419" s="405"/>
      <c r="K419" s="405"/>
    </row>
    <row r="420" spans="3:11">
      <c r="C420" s="405"/>
      <c r="D420" s="405"/>
      <c r="E420" s="405"/>
      <c r="F420" s="405"/>
      <c r="G420" s="405"/>
      <c r="H420" s="405"/>
      <c r="I420" s="405"/>
      <c r="J420" s="405"/>
      <c r="K420" s="405"/>
    </row>
    <row r="421" spans="3:11">
      <c r="C421" s="405"/>
      <c r="D421" s="405"/>
      <c r="E421" s="405"/>
      <c r="F421" s="405"/>
      <c r="G421" s="405"/>
      <c r="H421" s="405"/>
      <c r="I421" s="405"/>
      <c r="J421" s="405"/>
      <c r="K421" s="405"/>
    </row>
    <row r="422" spans="3:11">
      <c r="C422" s="405"/>
      <c r="D422" s="405"/>
      <c r="E422" s="405"/>
      <c r="F422" s="405"/>
      <c r="G422" s="405"/>
      <c r="H422" s="405"/>
      <c r="I422" s="405"/>
      <c r="J422" s="405"/>
      <c r="K422" s="405"/>
    </row>
    <row r="423" spans="3:11">
      <c r="C423" s="405"/>
      <c r="D423" s="405"/>
      <c r="E423" s="405"/>
      <c r="F423" s="405"/>
      <c r="G423" s="405"/>
      <c r="H423" s="405"/>
      <c r="I423" s="405"/>
      <c r="J423" s="405"/>
      <c r="K423" s="405"/>
    </row>
    <row r="424" spans="3:11">
      <c r="C424" s="405"/>
      <c r="D424" s="405"/>
      <c r="E424" s="405"/>
      <c r="F424" s="405"/>
      <c r="G424" s="405"/>
      <c r="H424" s="405"/>
      <c r="I424" s="405"/>
      <c r="J424" s="405"/>
      <c r="K424" s="405"/>
    </row>
    <row r="425" spans="3:11">
      <c r="C425" s="405"/>
      <c r="D425" s="405"/>
      <c r="E425" s="405"/>
      <c r="F425" s="405"/>
      <c r="G425" s="405"/>
      <c r="H425" s="405"/>
      <c r="I425" s="405"/>
      <c r="J425" s="405"/>
      <c r="K425" s="405"/>
    </row>
    <row r="426" spans="3:11">
      <c r="C426" s="405"/>
      <c r="D426" s="405"/>
      <c r="E426" s="405"/>
      <c r="F426" s="405"/>
      <c r="G426" s="405"/>
      <c r="H426" s="405"/>
      <c r="I426" s="405"/>
      <c r="J426" s="405"/>
      <c r="K426" s="405"/>
    </row>
    <row r="427" spans="3:11">
      <c r="C427" s="405"/>
      <c r="D427" s="405"/>
      <c r="E427" s="405"/>
      <c r="F427" s="405"/>
      <c r="G427" s="405"/>
      <c r="H427" s="405"/>
      <c r="I427" s="405"/>
      <c r="J427" s="405"/>
      <c r="K427" s="405"/>
    </row>
    <row r="428" spans="3:11">
      <c r="C428" s="405"/>
      <c r="D428" s="405"/>
      <c r="E428" s="405"/>
      <c r="F428" s="405"/>
      <c r="G428" s="405"/>
      <c r="H428" s="405"/>
      <c r="I428" s="405"/>
      <c r="J428" s="405"/>
      <c r="K428" s="405"/>
    </row>
    <row r="429" spans="3:11">
      <c r="C429" s="405"/>
      <c r="D429" s="405"/>
      <c r="E429" s="405"/>
      <c r="F429" s="405"/>
      <c r="G429" s="405"/>
      <c r="H429" s="405"/>
      <c r="I429" s="405"/>
      <c r="J429" s="405"/>
      <c r="K429" s="405"/>
    </row>
    <row r="430" spans="3:11">
      <c r="C430" s="405"/>
      <c r="D430" s="405"/>
      <c r="E430" s="405"/>
      <c r="F430" s="405"/>
      <c r="G430" s="405"/>
      <c r="H430" s="405"/>
      <c r="I430" s="405"/>
      <c r="J430" s="405"/>
      <c r="K430" s="405"/>
    </row>
    <row r="431" spans="3:11">
      <c r="C431" s="405"/>
      <c r="D431" s="405"/>
      <c r="E431" s="405"/>
      <c r="F431" s="405"/>
      <c r="G431" s="405"/>
      <c r="H431" s="405"/>
      <c r="I431" s="405"/>
      <c r="J431" s="405"/>
      <c r="K431" s="405"/>
    </row>
    <row r="432" spans="3:11">
      <c r="C432" s="405"/>
      <c r="D432" s="405"/>
      <c r="E432" s="405"/>
      <c r="F432" s="405"/>
      <c r="G432" s="405"/>
      <c r="H432" s="405"/>
      <c r="I432" s="405"/>
      <c r="J432" s="405"/>
      <c r="K432" s="405"/>
    </row>
    <row r="433" spans="3:11">
      <c r="C433" s="405"/>
      <c r="D433" s="405"/>
      <c r="E433" s="405"/>
      <c r="F433" s="405"/>
      <c r="G433" s="405"/>
      <c r="H433" s="405"/>
      <c r="I433" s="405"/>
      <c r="J433" s="405"/>
      <c r="K433" s="405"/>
    </row>
    <row r="434" spans="3:11">
      <c r="C434" s="405"/>
      <c r="D434" s="405"/>
      <c r="E434" s="405"/>
      <c r="F434" s="405"/>
      <c r="G434" s="405"/>
      <c r="H434" s="405"/>
      <c r="I434" s="405"/>
      <c r="J434" s="405"/>
      <c r="K434" s="405"/>
    </row>
    <row r="435" spans="3:11">
      <c r="C435" s="405"/>
      <c r="D435" s="405"/>
      <c r="E435" s="405"/>
      <c r="F435" s="405"/>
      <c r="G435" s="405"/>
      <c r="H435" s="405"/>
      <c r="I435" s="405"/>
      <c r="J435" s="405"/>
      <c r="K435" s="405"/>
    </row>
    <row r="436" spans="3:11">
      <c r="C436" s="405"/>
      <c r="D436" s="405"/>
      <c r="E436" s="405"/>
      <c r="F436" s="405"/>
      <c r="G436" s="405"/>
      <c r="H436" s="405"/>
      <c r="I436" s="405"/>
      <c r="J436" s="405"/>
      <c r="K436" s="405"/>
    </row>
    <row r="437" spans="3:11">
      <c r="C437" s="405"/>
      <c r="D437" s="405"/>
      <c r="E437" s="405"/>
      <c r="F437" s="405"/>
      <c r="G437" s="405"/>
      <c r="H437" s="405"/>
      <c r="I437" s="405"/>
      <c r="J437" s="405"/>
      <c r="K437" s="405"/>
    </row>
    <row r="438" spans="3:11">
      <c r="C438" s="405"/>
      <c r="D438" s="405"/>
      <c r="E438" s="405"/>
      <c r="F438" s="405"/>
      <c r="G438" s="405"/>
      <c r="H438" s="405"/>
      <c r="I438" s="405"/>
      <c r="J438" s="405"/>
      <c r="K438" s="405"/>
    </row>
    <row r="439" spans="3:11">
      <c r="C439" s="405"/>
      <c r="D439" s="405"/>
      <c r="E439" s="405"/>
      <c r="F439" s="405"/>
      <c r="G439" s="405"/>
      <c r="H439" s="405"/>
      <c r="I439" s="405"/>
      <c r="J439" s="405"/>
      <c r="K439" s="405"/>
    </row>
    <row r="440" spans="3:11">
      <c r="C440" s="405"/>
      <c r="D440" s="405"/>
      <c r="E440" s="405"/>
      <c r="F440" s="405"/>
      <c r="G440" s="405"/>
      <c r="H440" s="405"/>
      <c r="I440" s="405"/>
      <c r="J440" s="405"/>
      <c r="K440" s="405"/>
    </row>
    <row r="441" spans="3:11">
      <c r="C441" s="405"/>
      <c r="D441" s="405"/>
      <c r="E441" s="405"/>
      <c r="F441" s="405"/>
      <c r="G441" s="405"/>
      <c r="H441" s="405"/>
      <c r="I441" s="405"/>
      <c r="J441" s="405"/>
      <c r="K441" s="405"/>
    </row>
    <row r="442" spans="3:11">
      <c r="C442" s="405"/>
      <c r="D442" s="405"/>
      <c r="E442" s="405"/>
      <c r="F442" s="405"/>
      <c r="G442" s="405"/>
      <c r="H442" s="405"/>
      <c r="I442" s="405"/>
      <c r="J442" s="405"/>
      <c r="K442" s="405"/>
    </row>
    <row r="443" spans="3:11">
      <c r="C443" s="405"/>
      <c r="D443" s="405"/>
      <c r="E443" s="405"/>
      <c r="F443" s="405"/>
      <c r="G443" s="405"/>
      <c r="H443" s="405"/>
      <c r="I443" s="405"/>
      <c r="J443" s="405"/>
      <c r="K443" s="405"/>
    </row>
    <row r="444" spans="3:11">
      <c r="C444" s="405"/>
      <c r="D444" s="405"/>
      <c r="E444" s="405"/>
      <c r="F444" s="405"/>
      <c r="G444" s="405"/>
      <c r="H444" s="405"/>
      <c r="I444" s="405"/>
      <c r="J444" s="405"/>
      <c r="K444" s="405"/>
    </row>
    <row r="445" spans="3:11">
      <c r="C445" s="405"/>
      <c r="D445" s="405"/>
      <c r="E445" s="405"/>
      <c r="F445" s="405"/>
      <c r="G445" s="405"/>
      <c r="H445" s="405"/>
      <c r="I445" s="405"/>
      <c r="J445" s="405"/>
      <c r="K445" s="405"/>
    </row>
    <row r="446" spans="3:11">
      <c r="C446" s="405"/>
      <c r="D446" s="405"/>
      <c r="E446" s="405"/>
      <c r="F446" s="405"/>
      <c r="G446" s="405"/>
      <c r="H446" s="405"/>
      <c r="I446" s="405"/>
      <c r="J446" s="405"/>
      <c r="K446" s="405"/>
    </row>
    <row r="447" spans="3:11">
      <c r="C447" s="405"/>
      <c r="D447" s="405"/>
      <c r="E447" s="405"/>
      <c r="F447" s="405"/>
      <c r="G447" s="405"/>
      <c r="H447" s="405"/>
      <c r="I447" s="405"/>
      <c r="J447" s="405"/>
      <c r="K447" s="405"/>
    </row>
    <row r="448" spans="3:11">
      <c r="C448" s="405"/>
      <c r="D448" s="405"/>
      <c r="E448" s="405"/>
      <c r="F448" s="405"/>
      <c r="G448" s="405"/>
      <c r="H448" s="405"/>
      <c r="I448" s="405"/>
      <c r="J448" s="405"/>
      <c r="K448" s="405"/>
    </row>
    <row r="449" spans="3:11">
      <c r="C449" s="405"/>
      <c r="D449" s="405"/>
      <c r="E449" s="405"/>
      <c r="F449" s="405"/>
      <c r="G449" s="405"/>
      <c r="H449" s="405"/>
      <c r="I449" s="405"/>
      <c r="J449" s="405"/>
      <c r="K449" s="405"/>
    </row>
    <row r="450" spans="3:11">
      <c r="C450" s="405"/>
      <c r="D450" s="405"/>
      <c r="E450" s="405"/>
      <c r="F450" s="405"/>
      <c r="G450" s="405"/>
      <c r="H450" s="405"/>
      <c r="I450" s="405"/>
      <c r="J450" s="405"/>
      <c r="K450" s="405"/>
    </row>
    <row r="451" spans="3:11">
      <c r="C451" s="405"/>
      <c r="D451" s="405"/>
      <c r="E451" s="405"/>
      <c r="F451" s="405"/>
      <c r="G451" s="405"/>
      <c r="H451" s="405"/>
      <c r="I451" s="405"/>
      <c r="J451" s="405"/>
      <c r="K451" s="405"/>
    </row>
    <row r="452" spans="3:11">
      <c r="C452" s="405"/>
      <c r="D452" s="405"/>
      <c r="E452" s="405"/>
      <c r="F452" s="405"/>
      <c r="G452" s="405"/>
      <c r="H452" s="405"/>
      <c r="I452" s="405"/>
      <c r="J452" s="405"/>
      <c r="K452" s="405"/>
    </row>
    <row r="453" spans="3:11">
      <c r="C453" s="405"/>
      <c r="D453" s="405"/>
      <c r="E453" s="405"/>
      <c r="F453" s="405"/>
      <c r="G453" s="405"/>
      <c r="H453" s="405"/>
      <c r="I453" s="405"/>
      <c r="J453" s="405"/>
      <c r="K453" s="405"/>
    </row>
    <row r="454" spans="3:11">
      <c r="C454" s="405"/>
      <c r="D454" s="405"/>
      <c r="E454" s="405"/>
      <c r="F454" s="405"/>
      <c r="G454" s="405"/>
      <c r="H454" s="405"/>
      <c r="I454" s="405"/>
      <c r="J454" s="405"/>
      <c r="K454" s="405"/>
    </row>
    <row r="455" spans="3:11">
      <c r="C455" s="405"/>
      <c r="D455" s="405"/>
      <c r="E455" s="405"/>
      <c r="F455" s="405"/>
      <c r="G455" s="405"/>
      <c r="H455" s="405"/>
      <c r="I455" s="405"/>
      <c r="J455" s="405"/>
      <c r="K455" s="405"/>
    </row>
    <row r="456" spans="3:11">
      <c r="C456" s="405"/>
      <c r="D456" s="405"/>
      <c r="E456" s="405"/>
      <c r="F456" s="405"/>
      <c r="G456" s="405"/>
      <c r="H456" s="405"/>
      <c r="I456" s="405"/>
      <c r="J456" s="405"/>
      <c r="K456" s="405"/>
    </row>
    <row r="457" spans="3:11">
      <c r="C457" s="405"/>
      <c r="D457" s="405"/>
      <c r="E457" s="405"/>
      <c r="F457" s="405"/>
      <c r="G457" s="405"/>
      <c r="H457" s="405"/>
      <c r="I457" s="405"/>
      <c r="J457" s="405"/>
      <c r="K457" s="405"/>
    </row>
    <row r="458" spans="3:11">
      <c r="C458" s="405"/>
      <c r="D458" s="405"/>
      <c r="E458" s="405"/>
      <c r="F458" s="405"/>
      <c r="G458" s="405"/>
      <c r="H458" s="405"/>
      <c r="I458" s="405"/>
      <c r="J458" s="405"/>
      <c r="K458" s="405"/>
    </row>
    <row r="459" spans="3:11">
      <c r="C459" s="405"/>
      <c r="D459" s="405"/>
      <c r="E459" s="405"/>
      <c r="F459" s="405"/>
      <c r="G459" s="405"/>
      <c r="H459" s="405"/>
      <c r="I459" s="405"/>
      <c r="J459" s="405"/>
      <c r="K459" s="405"/>
    </row>
    <row r="460" spans="3:11">
      <c r="C460" s="405"/>
      <c r="D460" s="405"/>
      <c r="E460" s="405"/>
      <c r="F460" s="405"/>
      <c r="G460" s="405"/>
      <c r="H460" s="405"/>
      <c r="I460" s="405"/>
      <c r="J460" s="405"/>
      <c r="K460" s="405"/>
    </row>
    <row r="461" spans="3:11">
      <c r="C461" s="405"/>
      <c r="D461" s="405"/>
      <c r="E461" s="405"/>
      <c r="F461" s="405"/>
      <c r="G461" s="405"/>
      <c r="H461" s="405"/>
      <c r="I461" s="405"/>
      <c r="J461" s="405"/>
      <c r="K461" s="405"/>
    </row>
    <row r="462" spans="3:11">
      <c r="C462" s="405"/>
      <c r="D462" s="405"/>
      <c r="E462" s="405"/>
      <c r="F462" s="405"/>
      <c r="G462" s="405"/>
      <c r="H462" s="405"/>
      <c r="I462" s="405"/>
      <c r="J462" s="405"/>
      <c r="K462" s="405"/>
    </row>
    <row r="463" spans="3:11">
      <c r="C463" s="405"/>
      <c r="D463" s="405"/>
      <c r="E463" s="405"/>
      <c r="F463" s="405"/>
      <c r="G463" s="405"/>
      <c r="H463" s="405"/>
      <c r="I463" s="405"/>
      <c r="J463" s="405"/>
      <c r="K463" s="405"/>
    </row>
    <row r="464" spans="3:11">
      <c r="C464" s="405"/>
      <c r="D464" s="405"/>
      <c r="E464" s="405"/>
      <c r="F464" s="405"/>
      <c r="G464" s="405"/>
      <c r="H464" s="405"/>
      <c r="I464" s="405"/>
      <c r="J464" s="405"/>
      <c r="K464" s="405"/>
    </row>
    <row r="465" spans="3:11">
      <c r="C465" s="405"/>
      <c r="D465" s="405"/>
      <c r="E465" s="405"/>
      <c r="F465" s="405"/>
      <c r="G465" s="405"/>
      <c r="H465" s="405"/>
      <c r="I465" s="405"/>
      <c r="J465" s="405"/>
      <c r="K465" s="405"/>
    </row>
    <row r="466" spans="3:11">
      <c r="C466" s="405"/>
      <c r="D466" s="405"/>
      <c r="E466" s="405"/>
      <c r="F466" s="405"/>
      <c r="G466" s="405"/>
      <c r="H466" s="405"/>
      <c r="I466" s="405"/>
      <c r="J466" s="405"/>
      <c r="K466" s="405"/>
    </row>
    <row r="467" spans="3:11">
      <c r="C467" s="405"/>
      <c r="D467" s="405"/>
      <c r="E467" s="405"/>
      <c r="F467" s="405"/>
      <c r="G467" s="405"/>
      <c r="H467" s="405"/>
      <c r="I467" s="405"/>
      <c r="J467" s="405"/>
      <c r="K467" s="405"/>
    </row>
    <row r="468" spans="3:11">
      <c r="C468" s="405"/>
      <c r="D468" s="405"/>
      <c r="E468" s="405"/>
      <c r="F468" s="405"/>
      <c r="G468" s="405"/>
      <c r="H468" s="405"/>
      <c r="I468" s="405"/>
      <c r="J468" s="405"/>
      <c r="K468" s="405"/>
    </row>
    <row r="469" spans="3:11">
      <c r="C469" s="405"/>
      <c r="D469" s="405"/>
      <c r="E469" s="405"/>
      <c r="F469" s="405"/>
      <c r="G469" s="405"/>
      <c r="H469" s="405"/>
      <c r="I469" s="405"/>
      <c r="J469" s="405"/>
      <c r="K469" s="405"/>
    </row>
    <row r="470" spans="3:11">
      <c r="C470" s="405"/>
      <c r="D470" s="405"/>
      <c r="E470" s="405"/>
      <c r="F470" s="405"/>
      <c r="G470" s="405"/>
      <c r="H470" s="405"/>
      <c r="I470" s="405"/>
      <c r="J470" s="405"/>
      <c r="K470" s="405"/>
    </row>
    <row r="471" spans="3:11">
      <c r="C471" s="405"/>
      <c r="D471" s="405"/>
      <c r="E471" s="405"/>
      <c r="F471" s="405"/>
      <c r="G471" s="405"/>
      <c r="H471" s="405"/>
      <c r="I471" s="405"/>
      <c r="J471" s="405"/>
      <c r="K471" s="405"/>
    </row>
    <row r="472" spans="3:11">
      <c r="C472" s="405"/>
      <c r="D472" s="405"/>
      <c r="E472" s="405"/>
      <c r="F472" s="405"/>
      <c r="G472" s="405"/>
      <c r="H472" s="405"/>
      <c r="I472" s="405"/>
      <c r="J472" s="405"/>
      <c r="K472" s="405"/>
    </row>
    <row r="473" spans="3:11">
      <c r="C473" s="405"/>
      <c r="D473" s="405"/>
      <c r="E473" s="405"/>
      <c r="F473" s="405"/>
      <c r="G473" s="405"/>
      <c r="H473" s="405"/>
      <c r="I473" s="405"/>
      <c r="J473" s="405"/>
      <c r="K473" s="405"/>
    </row>
    <row r="474" spans="3:11">
      <c r="C474" s="405"/>
      <c r="D474" s="405"/>
      <c r="E474" s="405"/>
      <c r="F474" s="405"/>
      <c r="G474" s="405"/>
      <c r="H474" s="405"/>
      <c r="I474" s="405"/>
      <c r="J474" s="405"/>
      <c r="K474" s="405"/>
    </row>
    <row r="475" spans="3:11">
      <c r="C475" s="405"/>
      <c r="D475" s="405"/>
      <c r="E475" s="405"/>
      <c r="F475" s="405"/>
      <c r="G475" s="405"/>
      <c r="H475" s="405"/>
      <c r="I475" s="405"/>
      <c r="J475" s="405"/>
      <c r="K475" s="405"/>
    </row>
    <row r="476" spans="3:11">
      <c r="C476" s="405"/>
      <c r="D476" s="405"/>
      <c r="E476" s="405"/>
      <c r="F476" s="405"/>
      <c r="G476" s="405"/>
      <c r="H476" s="405"/>
      <c r="I476" s="405"/>
      <c r="J476" s="405"/>
      <c r="K476" s="405"/>
    </row>
    <row r="477" spans="3:11">
      <c r="C477" s="405"/>
      <c r="D477" s="405"/>
      <c r="E477" s="405"/>
      <c r="F477" s="405"/>
      <c r="G477" s="405"/>
      <c r="H477" s="405"/>
      <c r="I477" s="405"/>
      <c r="J477" s="405"/>
      <c r="K477" s="405"/>
    </row>
    <row r="478" spans="3:11">
      <c r="C478" s="405"/>
      <c r="D478" s="405"/>
      <c r="E478" s="405"/>
      <c r="F478" s="405"/>
      <c r="G478" s="405"/>
      <c r="H478" s="405"/>
      <c r="I478" s="405"/>
      <c r="J478" s="405"/>
      <c r="K478" s="405"/>
    </row>
    <row r="479" spans="3:11">
      <c r="C479" s="405"/>
      <c r="D479" s="405"/>
      <c r="E479" s="405"/>
      <c r="F479" s="405"/>
      <c r="G479" s="405"/>
      <c r="H479" s="405"/>
      <c r="I479" s="405"/>
      <c r="J479" s="405"/>
      <c r="K479" s="405"/>
    </row>
    <row r="480" spans="3:11">
      <c r="C480" s="405"/>
      <c r="D480" s="405"/>
      <c r="E480" s="405"/>
      <c r="F480" s="405"/>
      <c r="G480" s="405"/>
      <c r="H480" s="405"/>
      <c r="I480" s="405"/>
      <c r="J480" s="405"/>
      <c r="K480" s="405"/>
    </row>
    <row r="481" spans="3:11">
      <c r="C481" s="405"/>
      <c r="D481" s="405"/>
      <c r="E481" s="405"/>
      <c r="F481" s="405"/>
      <c r="G481" s="405"/>
      <c r="H481" s="405"/>
      <c r="I481" s="405"/>
      <c r="J481" s="405"/>
      <c r="K481" s="405"/>
    </row>
    <row r="482" spans="3:11">
      <c r="C482" s="405"/>
      <c r="D482" s="405"/>
      <c r="E482" s="405"/>
      <c r="F482" s="405"/>
      <c r="G482" s="405"/>
      <c r="H482" s="405"/>
      <c r="I482" s="405"/>
      <c r="J482" s="405"/>
      <c r="K482" s="405"/>
    </row>
    <row r="483" spans="3:11">
      <c r="C483" s="405"/>
      <c r="D483" s="405"/>
      <c r="E483" s="405"/>
      <c r="F483" s="405"/>
      <c r="G483" s="405"/>
      <c r="H483" s="405"/>
      <c r="I483" s="405"/>
      <c r="J483" s="405"/>
      <c r="K483" s="405"/>
    </row>
    <row r="484" spans="3:11">
      <c r="C484" s="405"/>
      <c r="D484" s="405"/>
      <c r="E484" s="405"/>
      <c r="F484" s="405"/>
      <c r="G484" s="405"/>
      <c r="H484" s="405"/>
      <c r="I484" s="405"/>
      <c r="J484" s="405"/>
      <c r="K484" s="405"/>
    </row>
    <row r="485" spans="3:11">
      <c r="C485" s="405"/>
      <c r="D485" s="405"/>
      <c r="E485" s="405"/>
      <c r="F485" s="405"/>
      <c r="G485" s="405"/>
      <c r="H485" s="405"/>
      <c r="I485" s="405"/>
      <c r="J485" s="405"/>
      <c r="K485" s="405"/>
    </row>
    <row r="486" spans="3:11">
      <c r="C486" s="405"/>
      <c r="D486" s="405"/>
      <c r="E486" s="405"/>
      <c r="F486" s="405"/>
      <c r="G486" s="405"/>
      <c r="H486" s="405"/>
      <c r="I486" s="405"/>
      <c r="J486" s="405"/>
      <c r="K486" s="405"/>
    </row>
    <row r="487" spans="3:11">
      <c r="C487" s="405"/>
      <c r="D487" s="405"/>
      <c r="E487" s="405"/>
      <c r="F487" s="405"/>
      <c r="G487" s="405"/>
      <c r="H487" s="405"/>
      <c r="I487" s="405"/>
      <c r="J487" s="405"/>
      <c r="K487" s="405"/>
    </row>
    <row r="488" spans="3:11">
      <c r="C488" s="405"/>
      <c r="D488" s="405"/>
      <c r="E488" s="405"/>
      <c r="F488" s="405"/>
      <c r="G488" s="405"/>
      <c r="H488" s="405"/>
      <c r="I488" s="405"/>
      <c r="J488" s="405"/>
      <c r="K488" s="405"/>
    </row>
    <row r="489" spans="3:11">
      <c r="C489" s="405"/>
      <c r="D489" s="405"/>
      <c r="E489" s="405"/>
      <c r="F489" s="405"/>
      <c r="G489" s="405"/>
      <c r="H489" s="405"/>
      <c r="I489" s="405"/>
      <c r="J489" s="405"/>
      <c r="K489" s="405"/>
    </row>
    <row r="490" spans="3:11">
      <c r="C490" s="405"/>
      <c r="D490" s="405"/>
      <c r="E490" s="405"/>
      <c r="F490" s="405"/>
      <c r="G490" s="405"/>
      <c r="H490" s="405"/>
      <c r="I490" s="405"/>
      <c r="J490" s="405"/>
      <c r="K490" s="405"/>
    </row>
    <row r="491" spans="3:11">
      <c r="C491" s="405"/>
      <c r="D491" s="405"/>
      <c r="E491" s="405"/>
      <c r="F491" s="405"/>
      <c r="G491" s="405"/>
      <c r="H491" s="405"/>
      <c r="I491" s="405"/>
      <c r="J491" s="405"/>
      <c r="K491" s="405"/>
    </row>
    <row r="492" spans="3:11">
      <c r="C492" s="405"/>
      <c r="D492" s="405"/>
      <c r="E492" s="405"/>
      <c r="F492" s="405"/>
      <c r="G492" s="405"/>
      <c r="H492" s="405"/>
      <c r="I492" s="405"/>
      <c r="J492" s="405"/>
      <c r="K492" s="405"/>
    </row>
    <row r="493" spans="3:11">
      <c r="C493" s="405"/>
      <c r="D493" s="405"/>
      <c r="E493" s="405"/>
      <c r="F493" s="405"/>
      <c r="G493" s="405"/>
      <c r="H493" s="405"/>
      <c r="I493" s="405"/>
      <c r="J493" s="405"/>
      <c r="K493" s="405"/>
    </row>
    <row r="494" spans="3:11">
      <c r="C494" s="405"/>
      <c r="D494" s="405"/>
      <c r="E494" s="405"/>
      <c r="F494" s="405"/>
      <c r="G494" s="405"/>
      <c r="H494" s="405"/>
      <c r="I494" s="405"/>
      <c r="J494" s="405"/>
      <c r="K494" s="405"/>
    </row>
    <row r="495" spans="3:11">
      <c r="C495" s="405"/>
      <c r="D495" s="405"/>
      <c r="E495" s="405"/>
      <c r="F495" s="405"/>
      <c r="G495" s="405"/>
      <c r="H495" s="405"/>
      <c r="I495" s="405"/>
      <c r="J495" s="405"/>
      <c r="K495" s="405"/>
    </row>
    <row r="496" spans="3:11">
      <c r="C496" s="405"/>
      <c r="D496" s="405"/>
      <c r="E496" s="405"/>
      <c r="F496" s="405"/>
      <c r="G496" s="405"/>
      <c r="H496" s="405"/>
      <c r="I496" s="405"/>
      <c r="J496" s="405"/>
      <c r="K496" s="405"/>
    </row>
    <row r="497" spans="3:11">
      <c r="C497" s="405"/>
      <c r="D497" s="405"/>
      <c r="E497" s="405"/>
      <c r="F497" s="405"/>
      <c r="G497" s="405"/>
      <c r="H497" s="405"/>
      <c r="I497" s="405"/>
      <c r="J497" s="405"/>
      <c r="K497" s="405"/>
    </row>
    <row r="498" spans="3:11">
      <c r="C498" s="405"/>
      <c r="D498" s="405"/>
      <c r="E498" s="405"/>
      <c r="F498" s="405"/>
      <c r="G498" s="405"/>
      <c r="H498" s="405"/>
      <c r="I498" s="405"/>
      <c r="J498" s="405"/>
      <c r="K498" s="405"/>
    </row>
    <row r="499" spans="3:11">
      <c r="C499" s="405"/>
      <c r="D499" s="405"/>
      <c r="E499" s="405"/>
      <c r="F499" s="405"/>
      <c r="G499" s="405"/>
      <c r="H499" s="405"/>
      <c r="I499" s="405"/>
      <c r="J499" s="405"/>
      <c r="K499" s="405"/>
    </row>
    <row r="500" spans="3:11">
      <c r="C500" s="405"/>
      <c r="D500" s="405"/>
      <c r="E500" s="405"/>
      <c r="F500" s="405"/>
      <c r="G500" s="405"/>
      <c r="H500" s="405"/>
      <c r="I500" s="405"/>
      <c r="J500" s="405"/>
      <c r="K500" s="405"/>
    </row>
    <row r="501" spans="3:11">
      <c r="C501" s="405"/>
      <c r="D501" s="405"/>
      <c r="E501" s="405"/>
      <c r="F501" s="405"/>
      <c r="G501" s="405"/>
      <c r="H501" s="405"/>
      <c r="I501" s="405"/>
      <c r="J501" s="405"/>
      <c r="K501" s="405"/>
    </row>
    <row r="502" spans="3:11">
      <c r="C502" s="405"/>
      <c r="D502" s="405"/>
      <c r="E502" s="405"/>
      <c r="F502" s="405"/>
      <c r="G502" s="405"/>
      <c r="H502" s="405"/>
      <c r="I502" s="405"/>
      <c r="J502" s="405"/>
      <c r="K502" s="405"/>
    </row>
    <row r="503" spans="3:11">
      <c r="C503" s="405"/>
      <c r="D503" s="405"/>
      <c r="E503" s="405"/>
      <c r="F503" s="405"/>
      <c r="G503" s="405"/>
      <c r="H503" s="405"/>
      <c r="I503" s="405"/>
      <c r="J503" s="405"/>
      <c r="K503" s="405"/>
    </row>
    <row r="504" spans="3:11">
      <c r="C504" s="405"/>
      <c r="D504" s="405"/>
      <c r="E504" s="405"/>
      <c r="F504" s="405"/>
      <c r="G504" s="405"/>
      <c r="H504" s="405"/>
      <c r="I504" s="405"/>
      <c r="J504" s="405"/>
      <c r="K504" s="405"/>
    </row>
    <row r="505" spans="3:11">
      <c r="C505" s="405"/>
      <c r="D505" s="405"/>
      <c r="E505" s="405"/>
      <c r="F505" s="405"/>
      <c r="G505" s="405"/>
      <c r="H505" s="405"/>
      <c r="I505" s="405"/>
      <c r="J505" s="405"/>
      <c r="K505" s="405"/>
    </row>
    <row r="506" spans="3:11">
      <c r="C506" s="405"/>
      <c r="D506" s="405"/>
      <c r="E506" s="405"/>
      <c r="F506" s="405"/>
      <c r="G506" s="405"/>
      <c r="H506" s="405"/>
      <c r="I506" s="405"/>
      <c r="J506" s="405"/>
      <c r="K506" s="405"/>
    </row>
    <row r="507" spans="3:11">
      <c r="C507" s="405"/>
      <c r="D507" s="405"/>
      <c r="E507" s="405"/>
      <c r="F507" s="405"/>
      <c r="G507" s="405"/>
      <c r="H507" s="405"/>
      <c r="I507" s="405"/>
      <c r="J507" s="405"/>
      <c r="K507" s="405"/>
    </row>
    <row r="508" spans="3:11">
      <c r="C508" s="405"/>
      <c r="D508" s="405"/>
      <c r="E508" s="405"/>
      <c r="F508" s="405"/>
      <c r="G508" s="405"/>
      <c r="H508" s="405"/>
      <c r="I508" s="405"/>
      <c r="J508" s="405"/>
      <c r="K508" s="405"/>
    </row>
    <row r="509" spans="3:11">
      <c r="C509" s="405"/>
      <c r="D509" s="405"/>
      <c r="E509" s="405"/>
      <c r="F509" s="405"/>
      <c r="G509" s="405"/>
      <c r="H509" s="405"/>
      <c r="I509" s="405"/>
      <c r="J509" s="405"/>
      <c r="K509" s="405"/>
    </row>
    <row r="510" spans="3:11">
      <c r="C510" s="405"/>
      <c r="D510" s="405"/>
      <c r="E510" s="405"/>
      <c r="F510" s="405"/>
      <c r="G510" s="405"/>
      <c r="H510" s="405"/>
      <c r="I510" s="405"/>
      <c r="J510" s="405"/>
      <c r="K510" s="405"/>
    </row>
    <row r="511" spans="3:11">
      <c r="C511" s="405"/>
      <c r="D511" s="405"/>
      <c r="E511" s="405"/>
      <c r="F511" s="405"/>
      <c r="G511" s="405"/>
      <c r="H511" s="405"/>
      <c r="I511" s="405"/>
      <c r="J511" s="405"/>
      <c r="K511" s="405"/>
    </row>
    <row r="512" spans="3:11">
      <c r="C512" s="405"/>
      <c r="D512" s="405"/>
      <c r="E512" s="405"/>
      <c r="F512" s="405"/>
      <c r="G512" s="405"/>
      <c r="H512" s="405"/>
      <c r="I512" s="405"/>
      <c r="J512" s="405"/>
      <c r="K512" s="405"/>
    </row>
    <row r="513" spans="3:11">
      <c r="C513" s="405"/>
      <c r="D513" s="405"/>
      <c r="E513" s="405"/>
      <c r="F513" s="405"/>
      <c r="G513" s="405"/>
      <c r="H513" s="405"/>
      <c r="I513" s="405"/>
      <c r="J513" s="405"/>
      <c r="K513" s="405"/>
    </row>
    <row r="514" spans="3:11">
      <c r="C514" s="405"/>
      <c r="D514" s="405"/>
      <c r="E514" s="405"/>
      <c r="F514" s="405"/>
      <c r="G514" s="405"/>
      <c r="H514" s="405"/>
      <c r="I514" s="405"/>
      <c r="J514" s="405"/>
      <c r="K514" s="405"/>
    </row>
    <row r="515" spans="3:11">
      <c r="C515" s="405"/>
      <c r="D515" s="405"/>
      <c r="E515" s="405"/>
      <c r="F515" s="405"/>
      <c r="G515" s="405"/>
      <c r="H515" s="405"/>
      <c r="I515" s="405"/>
      <c r="J515" s="405"/>
      <c r="K515" s="405"/>
    </row>
    <row r="516" spans="3:11">
      <c r="C516" s="405"/>
      <c r="D516" s="405"/>
      <c r="E516" s="405"/>
      <c r="F516" s="405"/>
      <c r="G516" s="405"/>
      <c r="H516" s="405"/>
      <c r="I516" s="405"/>
      <c r="J516" s="405"/>
      <c r="K516" s="405"/>
    </row>
    <row r="517" spans="3:11">
      <c r="C517" s="405"/>
      <c r="D517" s="405"/>
      <c r="E517" s="405"/>
      <c r="F517" s="405"/>
      <c r="G517" s="405"/>
      <c r="H517" s="405"/>
      <c r="I517" s="405"/>
      <c r="J517" s="405"/>
      <c r="K517" s="405"/>
    </row>
    <row r="518" spans="3:11">
      <c r="C518" s="405"/>
      <c r="D518" s="405"/>
      <c r="E518" s="405"/>
      <c r="F518" s="405"/>
      <c r="G518" s="405"/>
      <c r="H518" s="405"/>
      <c r="I518" s="405"/>
      <c r="J518" s="405"/>
      <c r="K518" s="405"/>
    </row>
    <row r="519" spans="3:11">
      <c r="C519" s="405"/>
      <c r="D519" s="405"/>
      <c r="E519" s="405"/>
      <c r="F519" s="405"/>
      <c r="G519" s="405"/>
      <c r="H519" s="405"/>
      <c r="I519" s="405"/>
      <c r="J519" s="405"/>
      <c r="K519" s="405"/>
    </row>
    <row r="520" spans="3:11">
      <c r="C520" s="405"/>
      <c r="D520" s="405"/>
      <c r="E520" s="405"/>
      <c r="F520" s="405"/>
      <c r="G520" s="405"/>
      <c r="H520" s="405"/>
      <c r="I520" s="405"/>
      <c r="J520" s="405"/>
      <c r="K520" s="405"/>
    </row>
    <row r="521" spans="3:11">
      <c r="C521" s="405"/>
      <c r="D521" s="405"/>
      <c r="E521" s="405"/>
      <c r="F521" s="405"/>
      <c r="G521" s="405"/>
      <c r="H521" s="405"/>
      <c r="I521" s="405"/>
      <c r="J521" s="405"/>
      <c r="K521" s="405"/>
    </row>
    <row r="522" spans="3:11">
      <c r="C522" s="405"/>
      <c r="D522" s="405"/>
      <c r="E522" s="405"/>
      <c r="F522" s="405"/>
      <c r="G522" s="405"/>
      <c r="H522" s="405"/>
      <c r="I522" s="405"/>
      <c r="J522" s="405"/>
      <c r="K522" s="405"/>
    </row>
    <row r="523" spans="3:11">
      <c r="C523" s="405"/>
      <c r="D523" s="405"/>
      <c r="E523" s="405"/>
      <c r="F523" s="405"/>
      <c r="G523" s="405"/>
      <c r="H523" s="405"/>
      <c r="I523" s="405"/>
      <c r="J523" s="405"/>
      <c r="K523" s="405"/>
    </row>
    <row r="524" spans="3:11">
      <c r="C524" s="405"/>
      <c r="D524" s="405"/>
      <c r="E524" s="405"/>
      <c r="F524" s="405"/>
      <c r="G524" s="405"/>
      <c r="H524" s="405"/>
      <c r="I524" s="405"/>
      <c r="J524" s="405"/>
      <c r="K524" s="405"/>
    </row>
    <row r="525" spans="3:11">
      <c r="C525" s="405"/>
      <c r="D525" s="405"/>
      <c r="E525" s="405"/>
      <c r="F525" s="405"/>
      <c r="G525" s="405"/>
      <c r="H525" s="405"/>
      <c r="I525" s="405"/>
      <c r="J525" s="405"/>
      <c r="K525" s="405"/>
    </row>
    <row r="526" spans="3:11">
      <c r="C526" s="405"/>
      <c r="D526" s="405"/>
      <c r="E526" s="405"/>
      <c r="F526" s="405"/>
      <c r="G526" s="405"/>
      <c r="H526" s="405"/>
      <c r="I526" s="405"/>
      <c r="J526" s="405"/>
      <c r="K526" s="405"/>
    </row>
    <row r="527" spans="3:11">
      <c r="C527" s="405"/>
      <c r="D527" s="405"/>
      <c r="E527" s="405"/>
      <c r="F527" s="405"/>
      <c r="G527" s="405"/>
      <c r="H527" s="405"/>
      <c r="I527" s="405"/>
      <c r="J527" s="405"/>
      <c r="K527" s="405"/>
    </row>
    <row r="528" spans="3:11">
      <c r="C528" s="405"/>
      <c r="D528" s="405"/>
      <c r="E528" s="405"/>
      <c r="F528" s="405"/>
      <c r="G528" s="405"/>
      <c r="H528" s="405"/>
      <c r="I528" s="405"/>
      <c r="J528" s="405"/>
      <c r="K528" s="405"/>
    </row>
    <row r="529" spans="3:11">
      <c r="C529" s="405"/>
      <c r="D529" s="405"/>
      <c r="E529" s="405"/>
      <c r="F529" s="405"/>
      <c r="G529" s="405"/>
      <c r="H529" s="405"/>
      <c r="I529" s="405"/>
      <c r="J529" s="405"/>
      <c r="K529" s="405"/>
    </row>
    <row r="530" spans="3:11">
      <c r="C530" s="405"/>
      <c r="D530" s="405"/>
      <c r="E530" s="405"/>
      <c r="F530" s="405"/>
      <c r="G530" s="405"/>
      <c r="H530" s="405"/>
      <c r="I530" s="405"/>
      <c r="J530" s="405"/>
      <c r="K530" s="405"/>
    </row>
    <row r="531" spans="3:11">
      <c r="C531" s="405"/>
      <c r="D531" s="405"/>
      <c r="E531" s="405"/>
      <c r="F531" s="405"/>
      <c r="G531" s="405"/>
      <c r="H531" s="405"/>
      <c r="I531" s="405"/>
      <c r="J531" s="405"/>
      <c r="K531" s="405"/>
    </row>
    <row r="532" spans="3:11">
      <c r="C532" s="405"/>
      <c r="D532" s="405"/>
      <c r="E532" s="405"/>
      <c r="F532" s="405"/>
      <c r="G532" s="405"/>
      <c r="H532" s="405"/>
      <c r="I532" s="405"/>
      <c r="J532" s="405"/>
      <c r="K532" s="405"/>
    </row>
    <row r="533" spans="3:11">
      <c r="C533" s="405"/>
      <c r="D533" s="405"/>
      <c r="E533" s="405"/>
      <c r="F533" s="405"/>
      <c r="G533" s="405"/>
      <c r="H533" s="405"/>
      <c r="I533" s="405"/>
      <c r="J533" s="405"/>
      <c r="K533" s="405"/>
    </row>
    <row r="534" spans="3:11">
      <c r="C534" s="405"/>
      <c r="D534" s="405"/>
      <c r="E534" s="405"/>
      <c r="F534" s="405"/>
      <c r="G534" s="405"/>
      <c r="H534" s="405"/>
      <c r="I534" s="405"/>
      <c r="J534" s="405"/>
      <c r="K534" s="405"/>
    </row>
    <row r="535" spans="3:11">
      <c r="C535" s="405"/>
      <c r="D535" s="405"/>
      <c r="E535" s="405"/>
      <c r="F535" s="405"/>
      <c r="G535" s="405"/>
      <c r="H535" s="405"/>
      <c r="I535" s="405"/>
      <c r="J535" s="405"/>
      <c r="K535" s="405"/>
    </row>
    <row r="536" spans="3:11">
      <c r="C536" s="405"/>
      <c r="D536" s="405"/>
      <c r="E536" s="405"/>
      <c r="F536" s="405"/>
      <c r="G536" s="405"/>
      <c r="H536" s="405"/>
      <c r="I536" s="405"/>
      <c r="J536" s="405"/>
      <c r="K536" s="405"/>
    </row>
    <row r="537" spans="3:11">
      <c r="C537" s="405"/>
      <c r="D537" s="405"/>
      <c r="E537" s="405"/>
      <c r="F537" s="405"/>
      <c r="G537" s="405"/>
      <c r="H537" s="405"/>
      <c r="I537" s="405"/>
      <c r="J537" s="405"/>
      <c r="K537" s="405"/>
    </row>
    <row r="538" spans="3:11">
      <c r="C538" s="405"/>
      <c r="D538" s="405"/>
      <c r="E538" s="405"/>
      <c r="F538" s="405"/>
      <c r="G538" s="405"/>
      <c r="H538" s="405"/>
      <c r="I538" s="405"/>
      <c r="J538" s="405"/>
      <c r="K538" s="405"/>
    </row>
    <row r="539" spans="3:11">
      <c r="C539" s="405"/>
      <c r="D539" s="405"/>
      <c r="E539" s="405"/>
      <c r="F539" s="405"/>
      <c r="G539" s="405"/>
      <c r="H539" s="405"/>
      <c r="I539" s="405"/>
      <c r="J539" s="405"/>
      <c r="K539" s="405"/>
    </row>
    <row r="540" spans="3:11">
      <c r="C540" s="405"/>
      <c r="D540" s="405"/>
      <c r="E540" s="405"/>
      <c r="F540" s="405"/>
      <c r="G540" s="405"/>
      <c r="H540" s="405"/>
      <c r="I540" s="405"/>
      <c r="J540" s="405"/>
      <c r="K540" s="405"/>
    </row>
    <row r="541" spans="3:11">
      <c r="C541" s="405"/>
      <c r="D541" s="405"/>
      <c r="E541" s="405"/>
      <c r="F541" s="405"/>
      <c r="G541" s="405"/>
      <c r="H541" s="405"/>
      <c r="I541" s="405"/>
      <c r="J541" s="405"/>
      <c r="K541" s="405"/>
    </row>
    <row r="542" spans="3:11">
      <c r="C542" s="405"/>
      <c r="D542" s="405"/>
      <c r="E542" s="405"/>
      <c r="F542" s="405"/>
      <c r="G542" s="405"/>
      <c r="H542" s="405"/>
      <c r="I542" s="405"/>
      <c r="J542" s="405"/>
      <c r="K542" s="405"/>
    </row>
    <row r="543" spans="3:11">
      <c r="C543" s="405"/>
      <c r="D543" s="405"/>
      <c r="E543" s="405"/>
      <c r="F543" s="405"/>
      <c r="G543" s="405"/>
      <c r="H543" s="405"/>
      <c r="I543" s="405"/>
      <c r="J543" s="405"/>
      <c r="K543" s="405"/>
    </row>
    <row r="544" spans="3:11">
      <c r="C544" s="405"/>
      <c r="D544" s="405"/>
      <c r="E544" s="405"/>
      <c r="F544" s="405"/>
      <c r="G544" s="405"/>
      <c r="H544" s="405"/>
      <c r="I544" s="405"/>
      <c r="J544" s="405"/>
      <c r="K544" s="405"/>
    </row>
    <row r="545" spans="3:11">
      <c r="C545" s="405"/>
      <c r="D545" s="405"/>
      <c r="E545" s="405"/>
      <c r="F545" s="405"/>
      <c r="G545" s="405"/>
      <c r="H545" s="405"/>
      <c r="I545" s="405"/>
      <c r="J545" s="405"/>
      <c r="K545" s="405"/>
    </row>
    <row r="546" spans="3:11">
      <c r="C546" s="405"/>
      <c r="D546" s="405"/>
      <c r="E546" s="405"/>
      <c r="F546" s="405"/>
      <c r="G546" s="405"/>
      <c r="H546" s="405"/>
      <c r="I546" s="405"/>
      <c r="J546" s="405"/>
      <c r="K546" s="405"/>
    </row>
    <row r="547" spans="3:11">
      <c r="C547" s="405"/>
      <c r="D547" s="405"/>
      <c r="E547" s="405"/>
      <c r="F547" s="405"/>
      <c r="G547" s="405"/>
      <c r="H547" s="405"/>
      <c r="I547" s="405"/>
      <c r="J547" s="405"/>
      <c r="K547" s="405"/>
    </row>
    <row r="548" spans="3:11">
      <c r="C548" s="405"/>
      <c r="D548" s="405"/>
      <c r="E548" s="405"/>
      <c r="F548" s="405"/>
      <c r="G548" s="405"/>
      <c r="H548" s="405"/>
      <c r="I548" s="405"/>
      <c r="J548" s="405"/>
      <c r="K548" s="405"/>
    </row>
    <row r="549" spans="3:11">
      <c r="C549" s="405"/>
      <c r="D549" s="405"/>
      <c r="E549" s="405"/>
      <c r="F549" s="405"/>
      <c r="G549" s="405"/>
      <c r="H549" s="405"/>
      <c r="I549" s="405"/>
      <c r="J549" s="405"/>
      <c r="K549" s="405"/>
    </row>
    <row r="550" spans="3:11">
      <c r="C550" s="405"/>
      <c r="D550" s="405"/>
      <c r="E550" s="405"/>
      <c r="F550" s="405"/>
      <c r="G550" s="405"/>
      <c r="H550" s="405"/>
      <c r="I550" s="405"/>
      <c r="J550" s="405"/>
      <c r="K550" s="405"/>
    </row>
    <row r="551" spans="3:11">
      <c r="C551" s="405"/>
      <c r="D551" s="405"/>
      <c r="E551" s="405"/>
      <c r="F551" s="405"/>
      <c r="G551" s="405"/>
      <c r="H551" s="405"/>
      <c r="I551" s="405"/>
      <c r="J551" s="405"/>
      <c r="K551" s="405"/>
    </row>
    <row r="552" spans="3:11">
      <c r="C552" s="405"/>
      <c r="D552" s="405"/>
      <c r="E552" s="405"/>
      <c r="F552" s="405"/>
      <c r="G552" s="405"/>
      <c r="H552" s="405"/>
      <c r="I552" s="405"/>
      <c r="J552" s="405"/>
      <c r="K552" s="405"/>
    </row>
    <row r="553" spans="3:11">
      <c r="C553" s="405"/>
      <c r="D553" s="405"/>
      <c r="E553" s="405"/>
      <c r="F553" s="405"/>
      <c r="G553" s="405"/>
      <c r="H553" s="405"/>
      <c r="I553" s="405"/>
      <c r="J553" s="405"/>
      <c r="K553" s="405"/>
    </row>
    <row r="554" spans="3:11">
      <c r="C554" s="405"/>
      <c r="D554" s="405"/>
      <c r="E554" s="405"/>
      <c r="F554" s="405"/>
      <c r="G554" s="405"/>
      <c r="H554" s="405"/>
      <c r="I554" s="405"/>
      <c r="J554" s="405"/>
      <c r="K554" s="405"/>
    </row>
    <row r="555" spans="3:11">
      <c r="C555" s="405"/>
      <c r="D555" s="405"/>
      <c r="E555" s="405"/>
      <c r="F555" s="405"/>
      <c r="G555" s="405"/>
      <c r="H555" s="405"/>
      <c r="I555" s="405"/>
      <c r="J555" s="405"/>
      <c r="K555" s="405"/>
    </row>
    <row r="556" spans="3:11">
      <c r="C556" s="405"/>
      <c r="D556" s="405"/>
      <c r="E556" s="405"/>
      <c r="F556" s="405"/>
      <c r="G556" s="405"/>
      <c r="H556" s="405"/>
      <c r="I556" s="405"/>
      <c r="J556" s="405"/>
      <c r="K556" s="405"/>
    </row>
    <row r="557" spans="3:11">
      <c r="C557" s="405"/>
      <c r="D557" s="405"/>
      <c r="E557" s="405"/>
      <c r="F557" s="405"/>
      <c r="G557" s="405"/>
      <c r="H557" s="405"/>
      <c r="I557" s="405"/>
      <c r="J557" s="405"/>
      <c r="K557" s="405"/>
    </row>
    <row r="558" spans="3:11">
      <c r="C558" s="405"/>
      <c r="D558" s="405"/>
      <c r="E558" s="405"/>
      <c r="F558" s="405"/>
      <c r="G558" s="405"/>
      <c r="H558" s="405"/>
      <c r="I558" s="405"/>
      <c r="J558" s="405"/>
      <c r="K558" s="405"/>
    </row>
    <row r="559" spans="3:11">
      <c r="C559" s="405"/>
      <c r="D559" s="405"/>
      <c r="E559" s="405"/>
      <c r="F559" s="405"/>
      <c r="G559" s="405"/>
      <c r="H559" s="405"/>
      <c r="I559" s="405"/>
      <c r="J559" s="405"/>
      <c r="K559" s="405"/>
    </row>
    <row r="560" spans="3:11">
      <c r="C560" s="405"/>
      <c r="D560" s="405"/>
      <c r="E560" s="405"/>
      <c r="F560" s="405"/>
      <c r="G560" s="405"/>
      <c r="H560" s="405"/>
      <c r="I560" s="405"/>
      <c r="J560" s="405"/>
      <c r="K560" s="405"/>
    </row>
    <row r="561" spans="3:11">
      <c r="C561" s="405"/>
      <c r="D561" s="405"/>
      <c r="E561" s="405"/>
      <c r="F561" s="405"/>
      <c r="G561" s="405"/>
      <c r="H561" s="405"/>
      <c r="I561" s="405"/>
      <c r="J561" s="405"/>
      <c r="K561" s="405"/>
    </row>
    <row r="562" spans="3:11">
      <c r="C562" s="405"/>
      <c r="D562" s="405"/>
      <c r="E562" s="405"/>
      <c r="F562" s="405"/>
      <c r="G562" s="405"/>
      <c r="H562" s="405"/>
      <c r="I562" s="405"/>
      <c r="J562" s="405"/>
      <c r="K562" s="405"/>
    </row>
    <row r="563" spans="3:11">
      <c r="C563" s="405"/>
      <c r="D563" s="405"/>
      <c r="E563" s="405"/>
      <c r="F563" s="405"/>
      <c r="G563" s="405"/>
      <c r="H563" s="405"/>
      <c r="I563" s="405"/>
      <c r="J563" s="405"/>
      <c r="K563" s="405"/>
    </row>
    <row r="564" spans="3:11">
      <c r="C564" s="405"/>
      <c r="D564" s="405"/>
      <c r="E564" s="405"/>
      <c r="F564" s="405"/>
      <c r="G564" s="405"/>
      <c r="H564" s="405"/>
      <c r="I564" s="405"/>
      <c r="J564" s="405"/>
      <c r="K564" s="405"/>
    </row>
    <row r="565" spans="3:11">
      <c r="C565" s="405"/>
      <c r="D565" s="405"/>
      <c r="E565" s="405"/>
      <c r="F565" s="405"/>
      <c r="G565" s="405"/>
      <c r="H565" s="405"/>
      <c r="I565" s="405"/>
      <c r="J565" s="405"/>
      <c r="K565" s="405"/>
    </row>
    <row r="566" spans="3:11">
      <c r="C566" s="405"/>
      <c r="D566" s="405"/>
      <c r="E566" s="405"/>
      <c r="F566" s="405"/>
      <c r="G566" s="405"/>
      <c r="H566" s="405"/>
      <c r="I566" s="405"/>
      <c r="J566" s="405"/>
      <c r="K566" s="405"/>
    </row>
    <row r="567" spans="3:11">
      <c r="C567" s="405"/>
      <c r="D567" s="405"/>
      <c r="E567" s="405"/>
      <c r="F567" s="405"/>
      <c r="G567" s="405"/>
      <c r="H567" s="405"/>
      <c r="I567" s="405"/>
      <c r="J567" s="405"/>
      <c r="K567" s="405"/>
    </row>
    <row r="568" spans="3:11">
      <c r="C568" s="405"/>
      <c r="D568" s="405"/>
      <c r="E568" s="405"/>
      <c r="F568" s="405"/>
      <c r="G568" s="405"/>
      <c r="H568" s="405"/>
      <c r="I568" s="405"/>
      <c r="J568" s="405"/>
      <c r="K568" s="405"/>
    </row>
    <row r="569" spans="3:11">
      <c r="C569" s="405"/>
      <c r="D569" s="405"/>
      <c r="E569" s="405"/>
      <c r="F569" s="405"/>
      <c r="G569" s="405"/>
      <c r="H569" s="405"/>
      <c r="I569" s="405"/>
      <c r="J569" s="405"/>
      <c r="K569" s="405"/>
    </row>
    <row r="570" spans="3:11">
      <c r="C570" s="405"/>
      <c r="D570" s="405"/>
      <c r="E570" s="405"/>
      <c r="F570" s="405"/>
      <c r="G570" s="405"/>
      <c r="H570" s="405"/>
      <c r="I570" s="405"/>
      <c r="J570" s="405"/>
      <c r="K570" s="405"/>
    </row>
    <row r="571" spans="3:11">
      <c r="C571" s="405"/>
      <c r="D571" s="405"/>
      <c r="E571" s="405"/>
      <c r="F571" s="405"/>
      <c r="G571" s="405"/>
      <c r="H571" s="405"/>
      <c r="I571" s="405"/>
      <c r="J571" s="405"/>
      <c r="K571" s="405"/>
    </row>
    <row r="572" spans="3:11">
      <c r="C572" s="405"/>
      <c r="D572" s="405"/>
      <c r="E572" s="405"/>
      <c r="F572" s="405"/>
      <c r="G572" s="405"/>
      <c r="H572" s="405"/>
      <c r="I572" s="405"/>
      <c r="J572" s="405"/>
      <c r="K572" s="405"/>
    </row>
    <row r="573" spans="3:11">
      <c r="C573" s="405"/>
      <c r="D573" s="405"/>
      <c r="E573" s="405"/>
      <c r="F573" s="405"/>
      <c r="G573" s="405"/>
      <c r="H573" s="405"/>
      <c r="I573" s="405"/>
      <c r="J573" s="405"/>
      <c r="K573" s="405"/>
    </row>
    <row r="574" spans="3:11">
      <c r="C574" s="405"/>
      <c r="D574" s="405"/>
      <c r="E574" s="405"/>
      <c r="F574" s="405"/>
      <c r="G574" s="405"/>
      <c r="H574" s="405"/>
      <c r="I574" s="405"/>
      <c r="J574" s="405"/>
      <c r="K574" s="405"/>
    </row>
    <row r="575" spans="3:11">
      <c r="C575" s="405"/>
      <c r="D575" s="405"/>
      <c r="E575" s="405"/>
      <c r="F575" s="405"/>
      <c r="G575" s="405"/>
      <c r="H575" s="405"/>
      <c r="I575" s="405"/>
      <c r="J575" s="405"/>
      <c r="K575" s="405"/>
    </row>
    <row r="576" spans="3:11">
      <c r="C576" s="405"/>
      <c r="D576" s="405"/>
      <c r="E576" s="405"/>
      <c r="F576" s="405"/>
      <c r="G576" s="405"/>
      <c r="H576" s="405"/>
      <c r="I576" s="405"/>
      <c r="J576" s="405"/>
      <c r="K576" s="405"/>
    </row>
    <row r="577" spans="3:11">
      <c r="C577" s="405"/>
      <c r="D577" s="405"/>
      <c r="E577" s="405"/>
      <c r="F577" s="405"/>
      <c r="G577" s="405"/>
      <c r="H577" s="405"/>
      <c r="I577" s="405"/>
      <c r="J577" s="405"/>
      <c r="K577" s="405"/>
    </row>
    <row r="578" spans="3:11">
      <c r="C578" s="405"/>
      <c r="D578" s="405"/>
      <c r="E578" s="405"/>
      <c r="F578" s="405"/>
      <c r="G578" s="405"/>
      <c r="H578" s="405"/>
      <c r="I578" s="405"/>
      <c r="J578" s="405"/>
      <c r="K578" s="405"/>
    </row>
    <row r="579" spans="3:11">
      <c r="C579" s="405"/>
      <c r="D579" s="405"/>
      <c r="E579" s="405"/>
      <c r="F579" s="405"/>
      <c r="G579" s="405"/>
      <c r="H579" s="405"/>
      <c r="I579" s="405"/>
      <c r="J579" s="405"/>
      <c r="K579" s="405"/>
    </row>
    <row r="580" spans="3:11">
      <c r="C580" s="405"/>
      <c r="D580" s="405"/>
      <c r="E580" s="405"/>
      <c r="F580" s="405"/>
      <c r="G580" s="405"/>
      <c r="H580" s="405"/>
      <c r="I580" s="405"/>
      <c r="J580" s="405"/>
      <c r="K580" s="405"/>
    </row>
    <row r="581" spans="3:11">
      <c r="C581" s="405"/>
      <c r="D581" s="405"/>
      <c r="E581" s="405"/>
      <c r="F581" s="405"/>
      <c r="G581" s="405"/>
      <c r="H581" s="405"/>
      <c r="I581" s="405"/>
      <c r="J581" s="405"/>
      <c r="K581" s="405"/>
    </row>
    <row r="582" spans="3:11">
      <c r="C582" s="405"/>
      <c r="D582" s="405"/>
      <c r="E582" s="405"/>
      <c r="F582" s="405"/>
      <c r="G582" s="405"/>
      <c r="H582" s="405"/>
      <c r="I582" s="405"/>
      <c r="J582" s="405"/>
      <c r="K582" s="405"/>
    </row>
    <row r="583" spans="3:11">
      <c r="C583" s="405"/>
      <c r="D583" s="405"/>
      <c r="E583" s="405"/>
      <c r="F583" s="405"/>
      <c r="G583" s="405"/>
      <c r="H583" s="405"/>
      <c r="I583" s="405"/>
      <c r="J583" s="405"/>
      <c r="K583" s="405"/>
    </row>
    <row r="584" spans="3:11">
      <c r="C584" s="405"/>
      <c r="D584" s="405"/>
      <c r="E584" s="405"/>
      <c r="F584" s="405"/>
      <c r="G584" s="405"/>
      <c r="H584" s="405"/>
      <c r="I584" s="405"/>
      <c r="J584" s="405"/>
      <c r="K584" s="405"/>
    </row>
    <row r="585" spans="3:11">
      <c r="C585" s="405"/>
      <c r="D585" s="405"/>
      <c r="E585" s="405"/>
      <c r="F585" s="405"/>
      <c r="G585" s="405"/>
      <c r="H585" s="405"/>
      <c r="I585" s="405"/>
      <c r="J585" s="405"/>
      <c r="K585" s="405"/>
    </row>
    <row r="586" spans="3:11">
      <c r="C586" s="405"/>
      <c r="D586" s="405"/>
      <c r="E586" s="405"/>
      <c r="F586" s="405"/>
      <c r="G586" s="405"/>
      <c r="H586" s="405"/>
      <c r="I586" s="405"/>
      <c r="J586" s="405"/>
      <c r="K586" s="405"/>
    </row>
    <row r="587" spans="3:11">
      <c r="C587" s="405"/>
      <c r="D587" s="405"/>
      <c r="E587" s="405"/>
      <c r="F587" s="405"/>
      <c r="G587" s="405"/>
      <c r="H587" s="405"/>
      <c r="I587" s="405"/>
      <c r="J587" s="405"/>
      <c r="K587" s="405"/>
    </row>
    <row r="588" spans="3:11">
      <c r="C588" s="405"/>
      <c r="D588" s="405"/>
      <c r="E588" s="405"/>
      <c r="F588" s="405"/>
      <c r="G588" s="405"/>
      <c r="H588" s="405"/>
      <c r="I588" s="405"/>
      <c r="J588" s="405"/>
      <c r="K588" s="405"/>
    </row>
    <row r="589" spans="3:11">
      <c r="C589" s="405"/>
      <c r="D589" s="405"/>
      <c r="E589" s="405"/>
      <c r="F589" s="405"/>
      <c r="G589" s="405"/>
      <c r="H589" s="405"/>
      <c r="I589" s="405"/>
      <c r="J589" s="405"/>
      <c r="K589" s="405"/>
    </row>
    <row r="590" spans="3:11">
      <c r="C590" s="405"/>
      <c r="D590" s="405"/>
      <c r="E590" s="405"/>
      <c r="F590" s="405"/>
      <c r="G590" s="405"/>
      <c r="H590" s="405"/>
      <c r="I590" s="405"/>
      <c r="J590" s="405"/>
      <c r="K590" s="405"/>
    </row>
    <row r="591" spans="3:11">
      <c r="C591" s="405"/>
      <c r="D591" s="405"/>
      <c r="E591" s="405"/>
      <c r="F591" s="405"/>
      <c r="G591" s="405"/>
      <c r="H591" s="405"/>
      <c r="I591" s="405"/>
      <c r="J591" s="405"/>
      <c r="K591" s="405"/>
    </row>
    <row r="592" spans="3:11">
      <c r="C592" s="405"/>
      <c r="D592" s="405"/>
      <c r="E592" s="405"/>
      <c r="F592" s="405"/>
      <c r="G592" s="405"/>
      <c r="H592" s="405"/>
      <c r="I592" s="405"/>
      <c r="J592" s="405"/>
      <c r="K592" s="405"/>
    </row>
    <row r="593" spans="3:11">
      <c r="C593" s="405"/>
      <c r="D593" s="405"/>
      <c r="E593" s="405"/>
      <c r="F593" s="405"/>
      <c r="G593" s="405"/>
      <c r="H593" s="405"/>
      <c r="I593" s="405"/>
      <c r="J593" s="405"/>
      <c r="K593" s="405"/>
    </row>
    <row r="594" spans="3:11">
      <c r="C594" s="405"/>
      <c r="D594" s="405"/>
      <c r="E594" s="405"/>
      <c r="F594" s="405"/>
      <c r="G594" s="405"/>
      <c r="H594" s="405"/>
      <c r="I594" s="405"/>
      <c r="J594" s="405"/>
      <c r="K594" s="405"/>
    </row>
    <row r="595" spans="3:11">
      <c r="C595" s="405"/>
      <c r="D595" s="405"/>
      <c r="E595" s="405"/>
      <c r="F595" s="405"/>
      <c r="G595" s="405"/>
      <c r="H595" s="405"/>
      <c r="I595" s="405"/>
      <c r="J595" s="405"/>
      <c r="K595" s="405"/>
    </row>
    <row r="596" spans="3:11">
      <c r="C596" s="405"/>
      <c r="D596" s="405"/>
      <c r="E596" s="405"/>
      <c r="F596" s="405"/>
      <c r="G596" s="405"/>
      <c r="H596" s="405"/>
      <c r="I596" s="405"/>
      <c r="J596" s="405"/>
      <c r="K596" s="405"/>
    </row>
    <row r="597" spans="3:11">
      <c r="C597" s="405"/>
      <c r="D597" s="405"/>
      <c r="E597" s="405"/>
      <c r="F597" s="405"/>
      <c r="G597" s="405"/>
      <c r="H597" s="405"/>
      <c r="I597" s="405"/>
      <c r="J597" s="405"/>
      <c r="K597" s="405"/>
    </row>
    <row r="598" spans="3:11">
      <c r="C598" s="405"/>
      <c r="D598" s="405"/>
      <c r="E598" s="405"/>
      <c r="F598" s="405"/>
      <c r="G598" s="405"/>
      <c r="H598" s="405"/>
      <c r="I598" s="405"/>
      <c r="J598" s="405"/>
      <c r="K598" s="405"/>
    </row>
    <row r="599" spans="3:11">
      <c r="C599" s="405"/>
      <c r="D599" s="405"/>
      <c r="E599" s="405"/>
      <c r="F599" s="405"/>
      <c r="G599" s="405"/>
      <c r="H599" s="405"/>
      <c r="I599" s="405"/>
      <c r="J599" s="405"/>
      <c r="K599" s="405"/>
    </row>
    <row r="600" spans="3:11">
      <c r="C600" s="405"/>
      <c r="D600" s="405"/>
      <c r="E600" s="405"/>
      <c r="F600" s="405"/>
      <c r="G600" s="405"/>
      <c r="H600" s="405"/>
      <c r="I600" s="405"/>
      <c r="J600" s="405"/>
      <c r="K600" s="405"/>
    </row>
    <row r="601" spans="3:11">
      <c r="C601" s="405"/>
      <c r="D601" s="405"/>
      <c r="E601" s="405"/>
      <c r="F601" s="405"/>
      <c r="G601" s="405"/>
      <c r="H601" s="405"/>
      <c r="I601" s="405"/>
      <c r="J601" s="405"/>
      <c r="K601" s="405"/>
    </row>
    <row r="602" spans="3:11">
      <c r="C602" s="405"/>
      <c r="D602" s="405"/>
      <c r="E602" s="405"/>
      <c r="F602" s="405"/>
      <c r="G602" s="405"/>
      <c r="H602" s="405"/>
      <c r="I602" s="405"/>
      <c r="J602" s="405"/>
      <c r="K602" s="405"/>
    </row>
    <row r="603" spans="3:11">
      <c r="C603" s="405"/>
      <c r="D603" s="405"/>
      <c r="E603" s="405"/>
      <c r="F603" s="405"/>
      <c r="G603" s="405"/>
      <c r="H603" s="405"/>
      <c r="I603" s="405"/>
      <c r="J603" s="405"/>
      <c r="K603" s="405"/>
    </row>
    <row r="604" spans="3:11">
      <c r="C604" s="405"/>
      <c r="D604" s="405"/>
      <c r="E604" s="405"/>
      <c r="F604" s="405"/>
      <c r="G604" s="405"/>
      <c r="H604" s="405"/>
      <c r="I604" s="405"/>
      <c r="J604" s="405"/>
      <c r="K604" s="405"/>
    </row>
    <row r="605" spans="3:11">
      <c r="C605" s="405"/>
      <c r="D605" s="405"/>
      <c r="E605" s="405"/>
      <c r="F605" s="405"/>
      <c r="G605" s="405"/>
      <c r="H605" s="405"/>
      <c r="I605" s="405"/>
      <c r="J605" s="405"/>
      <c r="K605" s="405"/>
    </row>
    <row r="606" spans="3:11">
      <c r="C606" s="405"/>
      <c r="D606" s="405"/>
      <c r="E606" s="405"/>
      <c r="F606" s="405"/>
      <c r="G606" s="405"/>
      <c r="H606" s="405"/>
      <c r="I606" s="405"/>
      <c r="J606" s="405"/>
      <c r="K606" s="405"/>
    </row>
    <row r="607" spans="3:11">
      <c r="C607" s="405"/>
      <c r="D607" s="405"/>
      <c r="E607" s="405"/>
      <c r="F607" s="405"/>
      <c r="G607" s="405"/>
      <c r="H607" s="405"/>
      <c r="I607" s="405"/>
      <c r="J607" s="405"/>
      <c r="K607" s="405"/>
    </row>
    <row r="608" spans="3:11">
      <c r="C608" s="405"/>
      <c r="D608" s="405"/>
      <c r="E608" s="405"/>
      <c r="F608" s="405"/>
      <c r="G608" s="405"/>
      <c r="H608" s="405"/>
      <c r="I608" s="405"/>
      <c r="J608" s="405"/>
      <c r="K608" s="405"/>
    </row>
    <row r="609" spans="3:11">
      <c r="C609" s="405"/>
      <c r="D609" s="405"/>
      <c r="E609" s="405"/>
      <c r="F609" s="405"/>
      <c r="G609" s="405"/>
      <c r="H609" s="405"/>
      <c r="I609" s="405"/>
      <c r="J609" s="405"/>
      <c r="K609" s="405"/>
    </row>
    <row r="610" spans="3:11">
      <c r="C610" s="405"/>
      <c r="D610" s="405"/>
      <c r="E610" s="405"/>
      <c r="F610" s="405"/>
      <c r="G610" s="405"/>
      <c r="H610" s="405"/>
      <c r="I610" s="405"/>
      <c r="J610" s="405"/>
      <c r="K610" s="405"/>
    </row>
    <row r="611" spans="3:11">
      <c r="C611" s="405"/>
      <c r="D611" s="405"/>
      <c r="E611" s="405"/>
      <c r="F611" s="405"/>
      <c r="G611" s="405"/>
      <c r="H611" s="405"/>
      <c r="I611" s="405"/>
      <c r="J611" s="405"/>
      <c r="K611" s="405"/>
    </row>
    <row r="612" spans="3:11">
      <c r="C612" s="405"/>
      <c r="D612" s="405"/>
      <c r="E612" s="405"/>
      <c r="F612" s="405"/>
      <c r="G612" s="405"/>
      <c r="H612" s="405"/>
      <c r="I612" s="405"/>
      <c r="J612" s="405"/>
      <c r="K612" s="405"/>
    </row>
    <row r="613" spans="3:11">
      <c r="C613" s="405"/>
      <c r="D613" s="405"/>
      <c r="E613" s="405"/>
      <c r="F613" s="405"/>
      <c r="G613" s="405"/>
      <c r="H613" s="405"/>
      <c r="I613" s="405"/>
      <c r="J613" s="405"/>
      <c r="K613" s="405"/>
    </row>
    <row r="614" spans="3:11">
      <c r="C614" s="405"/>
      <c r="D614" s="405"/>
      <c r="E614" s="405"/>
      <c r="F614" s="405"/>
      <c r="G614" s="405"/>
      <c r="H614" s="405"/>
      <c r="I614" s="405"/>
      <c r="J614" s="405"/>
      <c r="K614" s="405"/>
    </row>
    <row r="615" spans="3:11">
      <c r="C615" s="405"/>
      <c r="D615" s="405"/>
      <c r="E615" s="405"/>
      <c r="F615" s="405"/>
      <c r="G615" s="405"/>
      <c r="H615" s="405"/>
      <c r="I615" s="405"/>
      <c r="J615" s="405"/>
      <c r="K615" s="405"/>
    </row>
    <row r="616" spans="3:11">
      <c r="C616" s="405"/>
      <c r="D616" s="405"/>
      <c r="E616" s="405"/>
      <c r="F616" s="405"/>
      <c r="G616" s="405"/>
      <c r="H616" s="405"/>
      <c r="I616" s="405"/>
      <c r="J616" s="405"/>
      <c r="K616" s="405"/>
    </row>
    <row r="617" spans="3:11">
      <c r="C617" s="405"/>
      <c r="D617" s="405"/>
      <c r="E617" s="405"/>
      <c r="F617" s="405"/>
      <c r="G617" s="405"/>
      <c r="H617" s="405"/>
      <c r="I617" s="405"/>
      <c r="J617" s="405"/>
      <c r="K617" s="405"/>
    </row>
    <row r="618" spans="3:11">
      <c r="C618" s="405"/>
      <c r="D618" s="405"/>
      <c r="E618" s="405"/>
      <c r="F618" s="405"/>
      <c r="G618" s="405"/>
      <c r="H618" s="405"/>
      <c r="I618" s="405"/>
      <c r="J618" s="405"/>
      <c r="K618" s="405"/>
    </row>
    <row r="619" spans="3:11">
      <c r="C619" s="405"/>
      <c r="D619" s="405"/>
      <c r="E619" s="405"/>
      <c r="F619" s="405"/>
      <c r="G619" s="405"/>
      <c r="H619" s="405"/>
      <c r="I619" s="405"/>
      <c r="J619" s="405"/>
      <c r="K619" s="405"/>
    </row>
    <row r="620" spans="3:11">
      <c r="C620" s="405"/>
      <c r="D620" s="405"/>
      <c r="E620" s="405"/>
      <c r="F620" s="405"/>
      <c r="G620" s="405"/>
      <c r="H620" s="405"/>
      <c r="I620" s="405"/>
      <c r="J620" s="405"/>
      <c r="K620" s="405"/>
    </row>
    <row r="621" spans="3:11">
      <c r="C621" s="405"/>
      <c r="D621" s="405"/>
      <c r="E621" s="405"/>
      <c r="F621" s="405"/>
      <c r="G621" s="405"/>
      <c r="H621" s="405"/>
      <c r="I621" s="405"/>
      <c r="J621" s="405"/>
      <c r="K621" s="405"/>
    </row>
    <row r="622" spans="3:11">
      <c r="C622" s="405"/>
      <c r="D622" s="405"/>
      <c r="E622" s="405"/>
      <c r="F622" s="405"/>
      <c r="G622" s="405"/>
      <c r="H622" s="405"/>
      <c r="I622" s="405"/>
      <c r="J622" s="405"/>
      <c r="K622" s="405"/>
    </row>
    <row r="623" spans="3:11">
      <c r="C623" s="405"/>
      <c r="D623" s="405"/>
      <c r="E623" s="405"/>
      <c r="F623" s="405"/>
      <c r="G623" s="405"/>
      <c r="H623" s="405"/>
      <c r="I623" s="405"/>
      <c r="J623" s="405"/>
      <c r="K623" s="405"/>
    </row>
    <row r="624" spans="3:11">
      <c r="C624" s="405"/>
      <c r="D624" s="405"/>
      <c r="E624" s="405"/>
      <c r="F624" s="405"/>
      <c r="G624" s="405"/>
      <c r="H624" s="405"/>
      <c r="I624" s="405"/>
      <c r="J624" s="405"/>
      <c r="K624" s="405"/>
    </row>
    <row r="625" spans="3:11">
      <c r="C625" s="405"/>
      <c r="D625" s="405"/>
      <c r="E625" s="405"/>
      <c r="F625" s="405"/>
      <c r="G625" s="405"/>
      <c r="H625" s="405"/>
      <c r="I625" s="405"/>
      <c r="J625" s="405"/>
      <c r="K625" s="405"/>
    </row>
    <row r="626" spans="3:11">
      <c r="C626" s="405"/>
      <c r="D626" s="405"/>
      <c r="E626" s="405"/>
      <c r="F626" s="405"/>
      <c r="G626" s="405"/>
      <c r="H626" s="405"/>
      <c r="I626" s="405"/>
      <c r="J626" s="405"/>
      <c r="K626" s="405"/>
    </row>
    <row r="627" spans="3:11">
      <c r="C627" s="405"/>
      <c r="D627" s="405"/>
      <c r="E627" s="405"/>
      <c r="F627" s="405"/>
      <c r="G627" s="405"/>
      <c r="H627" s="405"/>
      <c r="I627" s="405"/>
      <c r="J627" s="405"/>
      <c r="K627" s="405"/>
    </row>
    <row r="628" spans="3:11">
      <c r="C628" s="405"/>
      <c r="D628" s="405"/>
      <c r="E628" s="405"/>
      <c r="F628" s="405"/>
      <c r="G628" s="405"/>
      <c r="H628" s="405"/>
      <c r="I628" s="405"/>
      <c r="J628" s="405"/>
      <c r="K628" s="405"/>
    </row>
    <row r="629" spans="3:11">
      <c r="C629" s="405"/>
      <c r="D629" s="405"/>
      <c r="E629" s="405"/>
      <c r="F629" s="405"/>
      <c r="G629" s="405"/>
      <c r="H629" s="405"/>
      <c r="I629" s="405"/>
      <c r="J629" s="405"/>
      <c r="K629" s="405"/>
    </row>
    <row r="630" spans="3:11">
      <c r="C630" s="405"/>
      <c r="D630" s="405"/>
      <c r="E630" s="405"/>
      <c r="F630" s="405"/>
      <c r="G630" s="405"/>
      <c r="H630" s="405"/>
      <c r="I630" s="405"/>
      <c r="J630" s="405"/>
      <c r="K630" s="405"/>
    </row>
    <row r="631" spans="3:11">
      <c r="C631" s="405"/>
      <c r="D631" s="405"/>
      <c r="E631" s="405"/>
      <c r="F631" s="405"/>
      <c r="G631" s="405"/>
      <c r="H631" s="405"/>
      <c r="I631" s="405"/>
      <c r="J631" s="405"/>
      <c r="K631" s="405"/>
    </row>
    <row r="632" spans="3:11">
      <c r="C632" s="405"/>
      <c r="D632" s="405"/>
      <c r="E632" s="405"/>
      <c r="F632" s="405"/>
      <c r="G632" s="405"/>
      <c r="H632" s="405"/>
      <c r="I632" s="405"/>
      <c r="J632" s="405"/>
      <c r="K632" s="405"/>
    </row>
    <row r="633" spans="3:11">
      <c r="C633" s="405"/>
      <c r="D633" s="405"/>
      <c r="E633" s="405"/>
      <c r="F633" s="405"/>
      <c r="G633" s="405"/>
      <c r="H633" s="405"/>
      <c r="I633" s="405"/>
      <c r="J633" s="405"/>
      <c r="K633" s="405"/>
    </row>
    <row r="634" spans="3:11">
      <c r="C634" s="405"/>
      <c r="D634" s="405"/>
      <c r="E634" s="405"/>
      <c r="F634" s="405"/>
      <c r="G634" s="405"/>
      <c r="H634" s="405"/>
      <c r="I634" s="405"/>
      <c r="J634" s="405"/>
      <c r="K634" s="405"/>
    </row>
    <row r="635" spans="3:11">
      <c r="C635" s="405"/>
      <c r="D635" s="405"/>
      <c r="E635" s="405"/>
      <c r="F635" s="405"/>
      <c r="G635" s="405"/>
      <c r="H635" s="405"/>
      <c r="I635" s="405"/>
      <c r="J635" s="405"/>
      <c r="K635" s="405"/>
    </row>
    <row r="636" spans="3:11">
      <c r="C636" s="405"/>
      <c r="D636" s="405"/>
      <c r="E636" s="405"/>
      <c r="F636" s="405"/>
      <c r="G636" s="405"/>
      <c r="H636" s="405"/>
      <c r="I636" s="405"/>
      <c r="J636" s="405"/>
      <c r="K636" s="405"/>
    </row>
    <row r="637" spans="3:11">
      <c r="C637" s="405"/>
      <c r="D637" s="405"/>
      <c r="E637" s="405"/>
      <c r="F637" s="405"/>
      <c r="G637" s="405"/>
      <c r="H637" s="405"/>
      <c r="I637" s="405"/>
      <c r="J637" s="405"/>
      <c r="K637" s="405"/>
    </row>
    <row r="638" spans="3:11">
      <c r="C638" s="405"/>
      <c r="D638" s="405"/>
      <c r="E638" s="405"/>
      <c r="F638" s="405"/>
      <c r="G638" s="405"/>
      <c r="H638" s="405"/>
      <c r="I638" s="405"/>
      <c r="J638" s="405"/>
      <c r="K638" s="405"/>
    </row>
    <row r="639" spans="3:11">
      <c r="C639" s="405"/>
      <c r="D639" s="405"/>
      <c r="E639" s="405"/>
      <c r="F639" s="405"/>
      <c r="G639" s="405"/>
      <c r="H639" s="405"/>
      <c r="I639" s="405"/>
      <c r="J639" s="405"/>
      <c r="K639" s="405"/>
    </row>
    <row r="640" spans="3:11">
      <c r="C640" s="405"/>
      <c r="D640" s="405"/>
      <c r="E640" s="405"/>
      <c r="F640" s="405"/>
      <c r="G640" s="405"/>
      <c r="H640" s="405"/>
      <c r="I640" s="405"/>
      <c r="J640" s="405"/>
      <c r="K640" s="405"/>
    </row>
    <row r="641" spans="3:11">
      <c r="C641" s="405"/>
      <c r="D641" s="405"/>
      <c r="E641" s="405"/>
      <c r="F641" s="405"/>
      <c r="G641" s="405"/>
      <c r="H641" s="405"/>
      <c r="I641" s="405"/>
      <c r="J641" s="405"/>
      <c r="K641" s="405"/>
    </row>
    <row r="642" spans="3:11">
      <c r="C642" s="405"/>
      <c r="D642" s="405"/>
      <c r="E642" s="405"/>
      <c r="F642" s="405"/>
      <c r="G642" s="405"/>
      <c r="H642" s="405"/>
      <c r="I642" s="405"/>
      <c r="J642" s="405"/>
      <c r="K642" s="405"/>
    </row>
    <row r="643" spans="3:11">
      <c r="C643" s="405"/>
      <c r="D643" s="405"/>
      <c r="E643" s="405"/>
      <c r="F643" s="405"/>
      <c r="G643" s="405"/>
      <c r="H643" s="405"/>
      <c r="I643" s="405"/>
      <c r="J643" s="405"/>
      <c r="K643" s="405"/>
    </row>
    <row r="644" spans="3:11">
      <c r="C644" s="405"/>
      <c r="D644" s="405"/>
      <c r="E644" s="405"/>
      <c r="F644" s="405"/>
      <c r="G644" s="405"/>
      <c r="H644" s="405"/>
      <c r="I644" s="405"/>
      <c r="J644" s="405"/>
      <c r="K644" s="405"/>
    </row>
    <row r="645" spans="3:11">
      <c r="C645" s="405"/>
      <c r="D645" s="405"/>
      <c r="E645" s="405"/>
      <c r="F645" s="405"/>
      <c r="G645" s="405"/>
      <c r="H645" s="405"/>
      <c r="I645" s="405"/>
      <c r="J645" s="405"/>
      <c r="K645" s="405"/>
    </row>
    <row r="646" spans="3:11">
      <c r="C646" s="405"/>
      <c r="D646" s="405"/>
      <c r="E646" s="405"/>
      <c r="F646" s="405"/>
      <c r="G646" s="405"/>
      <c r="H646" s="405"/>
      <c r="I646" s="405"/>
      <c r="J646" s="405"/>
      <c r="K646" s="405"/>
    </row>
    <row r="647" spans="3:11">
      <c r="C647" s="405"/>
      <c r="D647" s="405"/>
      <c r="E647" s="405"/>
      <c r="F647" s="405"/>
      <c r="G647" s="405"/>
      <c r="H647" s="405"/>
      <c r="I647" s="405"/>
      <c r="J647" s="405"/>
      <c r="K647" s="405"/>
    </row>
    <row r="648" spans="3:11">
      <c r="C648" s="405"/>
      <c r="D648" s="405"/>
      <c r="E648" s="405"/>
      <c r="F648" s="405"/>
      <c r="G648" s="405"/>
      <c r="H648" s="405"/>
      <c r="I648" s="405"/>
      <c r="J648" s="405"/>
      <c r="K648" s="405"/>
    </row>
    <row r="649" spans="3:11">
      <c r="C649" s="405"/>
      <c r="D649" s="405"/>
      <c r="E649" s="405"/>
      <c r="F649" s="405"/>
      <c r="G649" s="405"/>
      <c r="H649" s="405"/>
      <c r="I649" s="405"/>
      <c r="J649" s="405"/>
      <c r="K649" s="405"/>
    </row>
    <row r="650" spans="3:11">
      <c r="C650" s="405"/>
      <c r="D650" s="405"/>
      <c r="E650" s="405"/>
      <c r="F650" s="405"/>
      <c r="G650" s="405"/>
      <c r="H650" s="405"/>
      <c r="I650" s="405"/>
      <c r="J650" s="405"/>
      <c r="K650" s="405"/>
    </row>
    <row r="651" spans="3:11">
      <c r="C651" s="405"/>
      <c r="D651" s="405"/>
      <c r="E651" s="405"/>
      <c r="F651" s="405"/>
      <c r="G651" s="405"/>
      <c r="H651" s="405"/>
      <c r="I651" s="405"/>
      <c r="J651" s="405"/>
      <c r="K651" s="405"/>
    </row>
    <row r="652" spans="3:11">
      <c r="C652" s="405"/>
      <c r="D652" s="405"/>
      <c r="E652" s="405"/>
      <c r="F652" s="405"/>
      <c r="G652" s="405"/>
      <c r="H652" s="405"/>
      <c r="I652" s="405"/>
      <c r="J652" s="405"/>
      <c r="K652" s="405"/>
    </row>
    <row r="653" spans="3:11">
      <c r="C653" s="405"/>
      <c r="D653" s="405"/>
      <c r="E653" s="405"/>
      <c r="F653" s="405"/>
      <c r="G653" s="405"/>
      <c r="H653" s="405"/>
      <c r="I653" s="405"/>
      <c r="J653" s="405"/>
      <c r="K653" s="405"/>
    </row>
    <row r="654" spans="3:11">
      <c r="C654" s="405"/>
      <c r="D654" s="405"/>
      <c r="E654" s="405"/>
      <c r="F654" s="405"/>
      <c r="G654" s="405"/>
      <c r="H654" s="405"/>
      <c r="I654" s="405"/>
      <c r="J654" s="405"/>
      <c r="K654" s="405"/>
    </row>
    <row r="655" spans="3:11">
      <c r="C655" s="405"/>
      <c r="D655" s="405"/>
      <c r="E655" s="405"/>
      <c r="F655" s="405"/>
      <c r="G655" s="405"/>
      <c r="H655" s="405"/>
      <c r="I655" s="405"/>
      <c r="J655" s="405"/>
      <c r="K655" s="405"/>
    </row>
    <row r="656" spans="3:11">
      <c r="C656" s="405"/>
      <c r="D656" s="405"/>
      <c r="E656" s="405"/>
      <c r="F656" s="405"/>
      <c r="G656" s="405"/>
      <c r="H656" s="405"/>
      <c r="I656" s="405"/>
      <c r="J656" s="405"/>
      <c r="K656" s="405"/>
    </row>
    <row r="657" spans="3:11">
      <c r="C657" s="405"/>
      <c r="D657" s="405"/>
      <c r="E657" s="405"/>
      <c r="F657" s="405"/>
      <c r="G657" s="405"/>
      <c r="H657" s="405"/>
      <c r="I657" s="405"/>
      <c r="J657" s="405"/>
      <c r="K657" s="405"/>
    </row>
    <row r="658" spans="3:11">
      <c r="C658" s="405"/>
      <c r="D658" s="405"/>
      <c r="E658" s="405"/>
      <c r="F658" s="405"/>
      <c r="G658" s="405"/>
      <c r="H658" s="405"/>
      <c r="I658" s="405"/>
      <c r="J658" s="405"/>
      <c r="K658" s="405"/>
    </row>
    <row r="659" spans="3:11">
      <c r="C659" s="405"/>
      <c r="D659" s="405"/>
      <c r="E659" s="405"/>
      <c r="F659" s="405"/>
      <c r="G659" s="405"/>
      <c r="H659" s="405"/>
      <c r="I659" s="405"/>
      <c r="J659" s="405"/>
      <c r="K659" s="405"/>
    </row>
    <row r="660" spans="3:11">
      <c r="C660" s="405"/>
      <c r="D660" s="405"/>
      <c r="E660" s="405"/>
      <c r="F660" s="405"/>
      <c r="G660" s="405"/>
      <c r="H660" s="405"/>
      <c r="I660" s="405"/>
      <c r="J660" s="405"/>
      <c r="K660" s="405"/>
    </row>
    <row r="661" spans="3:11">
      <c r="C661" s="405"/>
      <c r="D661" s="405"/>
      <c r="E661" s="405"/>
      <c r="F661" s="405"/>
      <c r="G661" s="405"/>
      <c r="H661" s="405"/>
      <c r="I661" s="405"/>
      <c r="J661" s="405"/>
      <c r="K661" s="405"/>
    </row>
    <row r="662" spans="3:11">
      <c r="C662" s="405"/>
      <c r="D662" s="405"/>
      <c r="E662" s="405"/>
      <c r="F662" s="405"/>
      <c r="G662" s="405"/>
      <c r="H662" s="405"/>
      <c r="I662" s="405"/>
      <c r="J662" s="405"/>
      <c r="K662" s="405"/>
    </row>
    <row r="663" spans="3:11">
      <c r="C663" s="405"/>
      <c r="D663" s="405"/>
      <c r="E663" s="405"/>
      <c r="F663" s="405"/>
      <c r="G663" s="405"/>
      <c r="H663" s="405"/>
      <c r="I663" s="405"/>
      <c r="J663" s="405"/>
      <c r="K663" s="405"/>
    </row>
    <row r="664" spans="3:11">
      <c r="C664" s="405"/>
      <c r="D664" s="405"/>
      <c r="E664" s="405"/>
      <c r="F664" s="405"/>
      <c r="G664" s="405"/>
      <c r="H664" s="405"/>
      <c r="I664" s="405"/>
      <c r="J664" s="405"/>
      <c r="K664" s="405"/>
    </row>
    <row r="665" spans="3:11">
      <c r="C665" s="405"/>
      <c r="D665" s="405"/>
      <c r="E665" s="405"/>
      <c r="F665" s="405"/>
      <c r="G665" s="405"/>
      <c r="H665" s="405"/>
      <c r="I665" s="405"/>
      <c r="J665" s="405"/>
      <c r="K665" s="405"/>
    </row>
    <row r="666" spans="3:11">
      <c r="C666" s="405"/>
      <c r="D666" s="405"/>
      <c r="E666" s="405"/>
      <c r="F666" s="405"/>
      <c r="G666" s="405"/>
      <c r="H666" s="405"/>
      <c r="I666" s="405"/>
      <c r="J666" s="405"/>
      <c r="K666" s="405"/>
    </row>
    <row r="667" spans="3:11">
      <c r="C667" s="405"/>
      <c r="D667" s="405"/>
      <c r="E667" s="405"/>
      <c r="F667" s="405"/>
      <c r="G667" s="405"/>
      <c r="H667" s="405"/>
      <c r="I667" s="405"/>
      <c r="J667" s="405"/>
      <c r="K667" s="405"/>
    </row>
  </sheetData>
  <mergeCells count="9">
    <mergeCell ref="A28:K28"/>
    <mergeCell ref="A29:K29"/>
    <mergeCell ref="A1:F1"/>
    <mergeCell ref="A2:F2"/>
    <mergeCell ref="A3:B6"/>
    <mergeCell ref="C3:K3"/>
    <mergeCell ref="C4:C6"/>
    <mergeCell ref="D4:F5"/>
    <mergeCell ref="G4:K5"/>
  </mergeCells>
  <hyperlinks>
    <hyperlink ref="J1:J2" location="'Spis tablic     List of tables'!A69" display="Powrót do spisu treści"/>
    <hyperlink ref="J1" location="'Spis tablic     List of tables'!A64" display="Powrót do spisu treści"/>
  </hyperlinks>
  <pageMargins left="0.39370078740157483" right="0.39370078740157483" top="0.19685039370078741" bottom="0.19685039370078741" header="0.31496062992125984" footer="0.31496062992125984"/>
  <pageSetup paperSize="9" scale="95"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69"/>
  <sheetViews>
    <sheetView zoomScaleNormal="100" zoomScaleSheetLayoutView="50" workbookViewId="0">
      <selection sqref="A1:F1"/>
    </sheetView>
  </sheetViews>
  <sheetFormatPr defaultColWidth="9" defaultRowHeight="13.8"/>
  <cols>
    <col min="1" max="1" width="6.59765625" style="290" customWidth="1"/>
    <col min="2" max="2" width="9.59765625" style="290" customWidth="1"/>
    <col min="3" max="12" width="11.69921875" style="400" customWidth="1"/>
    <col min="13" max="16384" width="9" style="290"/>
  </cols>
  <sheetData>
    <row r="1" spans="1:12" s="401" customFormat="1" ht="12" customHeight="1">
      <c r="A1" s="2332" t="s">
        <v>529</v>
      </c>
      <c r="B1" s="2333"/>
      <c r="C1" s="2333"/>
      <c r="D1" s="2333"/>
      <c r="E1" s="2333"/>
      <c r="F1" s="2333"/>
      <c r="G1" s="411"/>
      <c r="H1" s="411"/>
      <c r="I1" s="411"/>
      <c r="J1" s="412" t="s">
        <v>381</v>
      </c>
      <c r="K1" s="407"/>
    </row>
    <row r="2" spans="1:12" s="1415" customFormat="1" ht="12" customHeight="1">
      <c r="A2" s="2334" t="s">
        <v>1426</v>
      </c>
      <c r="B2" s="2335"/>
      <c r="C2" s="2335"/>
      <c r="D2" s="2335"/>
      <c r="E2" s="2335"/>
      <c r="F2" s="2335"/>
      <c r="G2" s="1489"/>
      <c r="H2" s="1489"/>
      <c r="I2" s="1489"/>
      <c r="J2" s="1488" t="s">
        <v>283</v>
      </c>
      <c r="K2" s="1416"/>
    </row>
    <row r="3" spans="1:12" ht="18" customHeight="1">
      <c r="A3" s="2342" t="s">
        <v>1417</v>
      </c>
      <c r="B3" s="2323"/>
      <c r="C3" s="2323" t="s">
        <v>1436</v>
      </c>
      <c r="D3" s="2324"/>
      <c r="E3" s="2324"/>
      <c r="F3" s="2324"/>
      <c r="G3" s="2324"/>
      <c r="H3" s="2324"/>
      <c r="I3" s="2324"/>
      <c r="J3" s="2324"/>
      <c r="K3" s="2324"/>
      <c r="L3" s="2325"/>
    </row>
    <row r="4" spans="1:12">
      <c r="A4" s="2342"/>
      <c r="B4" s="2323"/>
      <c r="C4" s="1955" t="s">
        <v>1418</v>
      </c>
      <c r="D4" s="2306" t="s">
        <v>382</v>
      </c>
      <c r="E4" s="2307"/>
      <c r="F4" s="2307"/>
      <c r="G4" s="2344"/>
      <c r="H4" s="2306" t="s">
        <v>1437</v>
      </c>
      <c r="I4" s="2307"/>
      <c r="J4" s="2307"/>
      <c r="K4" s="2307"/>
      <c r="L4" s="2307"/>
    </row>
    <row r="5" spans="1:12" ht="15" customHeight="1">
      <c r="A5" s="2343"/>
      <c r="B5" s="2323"/>
      <c r="C5" s="2326"/>
      <c r="D5" s="2308"/>
      <c r="E5" s="2309"/>
      <c r="F5" s="2309"/>
      <c r="G5" s="2345"/>
      <c r="H5" s="2308"/>
      <c r="I5" s="2309"/>
      <c r="J5" s="2309"/>
      <c r="K5" s="2309"/>
      <c r="L5" s="2309"/>
    </row>
    <row r="6" spans="1:12" ht="70.2" customHeight="1">
      <c r="A6" s="2343"/>
      <c r="B6" s="2323"/>
      <c r="C6" s="2327"/>
      <c r="D6" s="724" t="s">
        <v>1419</v>
      </c>
      <c r="E6" s="724" t="s">
        <v>1434</v>
      </c>
      <c r="F6" s="724" t="s">
        <v>1433</v>
      </c>
      <c r="G6" s="724" t="s">
        <v>1422</v>
      </c>
      <c r="H6" s="724" t="s">
        <v>1419</v>
      </c>
      <c r="I6" s="724" t="s">
        <v>1434</v>
      </c>
      <c r="J6" s="724" t="s">
        <v>1433</v>
      </c>
      <c r="K6" s="724" t="s">
        <v>1422</v>
      </c>
      <c r="L6" s="404" t="s">
        <v>1424</v>
      </c>
    </row>
    <row r="7" spans="1:12" s="485" customFormat="1" ht="16.95" customHeight="1">
      <c r="A7" s="409">
        <v>2016</v>
      </c>
      <c r="B7" s="928" t="s">
        <v>75</v>
      </c>
      <c r="C7" s="493">
        <v>6.8</v>
      </c>
      <c r="D7" s="493">
        <v>10.1</v>
      </c>
      <c r="E7" s="493">
        <v>5.2</v>
      </c>
      <c r="F7" s="493">
        <v>5.2</v>
      </c>
      <c r="G7" s="493">
        <v>-5.7</v>
      </c>
      <c r="H7" s="493">
        <v>3.5</v>
      </c>
      <c r="I7" s="493">
        <v>5.0999999999999996</v>
      </c>
      <c r="J7" s="493">
        <v>11.4</v>
      </c>
      <c r="K7" s="493">
        <v>3.1</v>
      </c>
      <c r="L7" s="408">
        <v>16.3</v>
      </c>
    </row>
    <row r="8" spans="1:12" s="485" customFormat="1" ht="16.95" customHeight="1">
      <c r="A8" s="409"/>
      <c r="B8" s="928" t="s">
        <v>76</v>
      </c>
      <c r="C8" s="493">
        <v>-0.3</v>
      </c>
      <c r="D8" s="493">
        <v>-0.5</v>
      </c>
      <c r="E8" s="493">
        <v>6</v>
      </c>
      <c r="F8" s="493">
        <v>5.0999999999999996</v>
      </c>
      <c r="G8" s="493">
        <v>-3.5</v>
      </c>
      <c r="H8" s="493">
        <v>-0.1</v>
      </c>
      <c r="I8" s="493">
        <v>-2.2999999999999998</v>
      </c>
      <c r="J8" s="493">
        <v>-1.4</v>
      </c>
      <c r="K8" s="493">
        <v>-1.4</v>
      </c>
      <c r="L8" s="408">
        <v>2.1</v>
      </c>
    </row>
    <row r="9" spans="1:12" s="485" customFormat="1" ht="16.95" customHeight="1">
      <c r="A9" s="409"/>
      <c r="B9" s="928" t="s">
        <v>77</v>
      </c>
      <c r="C9" s="493">
        <v>0.3</v>
      </c>
      <c r="D9" s="493">
        <v>0.5</v>
      </c>
      <c r="E9" s="493">
        <v>-3.6</v>
      </c>
      <c r="F9" s="493">
        <v>-5.8</v>
      </c>
      <c r="G9" s="493">
        <v>1.6</v>
      </c>
      <c r="H9" s="493">
        <v>0.1</v>
      </c>
      <c r="I9" s="493">
        <v>-2.5</v>
      </c>
      <c r="J9" s="493">
        <v>-2.5</v>
      </c>
      <c r="K9" s="493">
        <v>-3</v>
      </c>
      <c r="L9" s="408">
        <v>-2.2000000000000002</v>
      </c>
    </row>
    <row r="10" spans="1:12" s="485" customFormat="1" ht="16.95" customHeight="1">
      <c r="A10" s="409"/>
      <c r="B10" s="928" t="s">
        <v>78</v>
      </c>
      <c r="C10" s="493">
        <v>-3.6</v>
      </c>
      <c r="D10" s="493">
        <v>0.2</v>
      </c>
      <c r="E10" s="493">
        <v>-1.9</v>
      </c>
      <c r="F10" s="493">
        <v>-2.8</v>
      </c>
      <c r="G10" s="493">
        <v>-6.8</v>
      </c>
      <c r="H10" s="493">
        <v>-7.3</v>
      </c>
      <c r="I10" s="493">
        <v>-11.7</v>
      </c>
      <c r="J10" s="493">
        <v>-11.7</v>
      </c>
      <c r="K10" s="493">
        <v>-8.3000000000000007</v>
      </c>
      <c r="L10" s="408">
        <v>1.8</v>
      </c>
    </row>
    <row r="11" spans="1:12" s="485" customFormat="1" ht="16.95" customHeight="1">
      <c r="A11" s="409"/>
      <c r="B11" s="928" t="s">
        <v>79</v>
      </c>
      <c r="C11" s="493">
        <v>-3.7</v>
      </c>
      <c r="D11" s="493">
        <v>8.3000000000000007</v>
      </c>
      <c r="E11" s="493">
        <v>-11.1</v>
      </c>
      <c r="F11" s="493">
        <v>-11.1</v>
      </c>
      <c r="G11" s="493">
        <v>-13.2</v>
      </c>
      <c r="H11" s="493">
        <v>-15.7</v>
      </c>
      <c r="I11" s="493">
        <v>-11.6</v>
      </c>
      <c r="J11" s="493">
        <v>-10.7</v>
      </c>
      <c r="K11" s="493">
        <v>-16.100000000000001</v>
      </c>
      <c r="L11" s="408">
        <v>3.1</v>
      </c>
    </row>
    <row r="12" spans="1:12" s="485" customFormat="1" ht="16.95" customHeight="1">
      <c r="A12" s="409"/>
      <c r="B12" s="928" t="s">
        <v>80</v>
      </c>
      <c r="C12" s="493">
        <v>-11.5</v>
      </c>
      <c r="D12" s="493">
        <v>-2.7</v>
      </c>
      <c r="E12" s="493">
        <v>-7.8</v>
      </c>
      <c r="F12" s="493">
        <v>-6.9</v>
      </c>
      <c r="G12" s="493">
        <v>-13.3</v>
      </c>
      <c r="H12" s="493">
        <v>-20.3</v>
      </c>
      <c r="I12" s="493">
        <v>-14.1</v>
      </c>
      <c r="J12" s="493">
        <v>-15</v>
      </c>
      <c r="K12" s="493">
        <v>-21.2</v>
      </c>
      <c r="L12" s="408">
        <v>7.4</v>
      </c>
    </row>
    <row r="13" spans="1:12" s="485" customFormat="1" ht="16.95" customHeight="1">
      <c r="A13" s="409">
        <v>2017</v>
      </c>
      <c r="B13" s="928" t="s">
        <v>75</v>
      </c>
      <c r="C13" s="493">
        <v>15</v>
      </c>
      <c r="D13" s="493">
        <v>23.2</v>
      </c>
      <c r="E13" s="493">
        <v>21.1</v>
      </c>
      <c r="F13" s="493">
        <v>21.1</v>
      </c>
      <c r="G13" s="493">
        <v>9.5</v>
      </c>
      <c r="H13" s="493">
        <v>6.8</v>
      </c>
      <c r="I13" s="493">
        <v>19.899999999999999</v>
      </c>
      <c r="J13" s="493">
        <v>19.899999999999999</v>
      </c>
      <c r="K13" s="493">
        <v>15.7</v>
      </c>
      <c r="L13" s="408">
        <v>13.4</v>
      </c>
    </row>
    <row r="14" spans="1:12" s="485" customFormat="1" ht="16.95" customHeight="1">
      <c r="A14" s="409"/>
      <c r="B14" s="928" t="s">
        <v>76</v>
      </c>
      <c r="C14" s="493">
        <v>24.7</v>
      </c>
      <c r="D14" s="493">
        <v>33.1</v>
      </c>
      <c r="E14" s="493">
        <v>20.399999999999999</v>
      </c>
      <c r="F14" s="493">
        <v>8.1</v>
      </c>
      <c r="G14" s="493">
        <v>0.7</v>
      </c>
      <c r="H14" s="493">
        <v>16.2</v>
      </c>
      <c r="I14" s="493">
        <v>14.9</v>
      </c>
      <c r="J14" s="493">
        <v>1.2</v>
      </c>
      <c r="K14" s="493">
        <v>5.5</v>
      </c>
      <c r="L14" s="408">
        <v>4.0999999999999996</v>
      </c>
    </row>
    <row r="15" spans="1:12" s="485" customFormat="1" ht="16.95" customHeight="1">
      <c r="A15" s="409"/>
      <c r="B15" s="928" t="s">
        <v>77</v>
      </c>
      <c r="C15" s="493">
        <v>-2.2000000000000002</v>
      </c>
      <c r="D15" s="493">
        <v>13.5</v>
      </c>
      <c r="E15" s="493">
        <v>-5.6</v>
      </c>
      <c r="F15" s="493">
        <v>-9.8000000000000007</v>
      </c>
      <c r="G15" s="493">
        <v>2</v>
      </c>
      <c r="H15" s="493">
        <v>-17.8</v>
      </c>
      <c r="I15" s="493">
        <v>-17.8</v>
      </c>
      <c r="J15" s="493">
        <v>-12.3</v>
      </c>
      <c r="K15" s="493">
        <v>-9.6999999999999993</v>
      </c>
      <c r="L15" s="408">
        <v>3.7</v>
      </c>
    </row>
    <row r="16" spans="1:12" s="485" customFormat="1" ht="16.95" customHeight="1">
      <c r="A16" s="409"/>
      <c r="B16" s="928" t="s">
        <v>78</v>
      </c>
      <c r="C16" s="493">
        <v>14.4</v>
      </c>
      <c r="D16" s="493">
        <v>28.7</v>
      </c>
      <c r="E16" s="493">
        <v>-1.3</v>
      </c>
      <c r="F16" s="493">
        <v>-12.4</v>
      </c>
      <c r="G16" s="493">
        <v>-3.5</v>
      </c>
      <c r="H16" s="493" t="s">
        <v>612</v>
      </c>
      <c r="I16" s="493">
        <v>-13.7</v>
      </c>
      <c r="J16" s="493">
        <v>-1.3</v>
      </c>
      <c r="K16" s="493">
        <v>-16.2</v>
      </c>
      <c r="L16" s="819">
        <v>9.1999999999999993</v>
      </c>
    </row>
    <row r="17" spans="1:12" s="485" customFormat="1" ht="16.95" customHeight="1">
      <c r="A17" s="409"/>
      <c r="B17" s="928" t="s">
        <v>79</v>
      </c>
      <c r="C17" s="493">
        <v>-1.6</v>
      </c>
      <c r="D17" s="493">
        <v>18.5</v>
      </c>
      <c r="E17" s="493">
        <v>2.9</v>
      </c>
      <c r="F17" s="493">
        <v>-12.1</v>
      </c>
      <c r="G17" s="493">
        <v>10.199999999999999</v>
      </c>
      <c r="H17" s="493">
        <v>-21.7</v>
      </c>
      <c r="I17" s="493">
        <v>-7.7</v>
      </c>
      <c r="J17" s="493">
        <v>-10.199999999999999</v>
      </c>
      <c r="K17" s="493">
        <v>-14.5</v>
      </c>
      <c r="L17" s="819">
        <v>4.5999999999999996</v>
      </c>
    </row>
    <row r="18" spans="1:12" s="485" customFormat="1" ht="16.95" customHeight="1">
      <c r="A18" s="409"/>
      <c r="B18" s="928" t="s">
        <v>80</v>
      </c>
      <c r="C18" s="493">
        <v>5.9</v>
      </c>
      <c r="D18" s="493">
        <v>22.1</v>
      </c>
      <c r="E18" s="493">
        <v>7.2</v>
      </c>
      <c r="F18" s="493">
        <v>-6.5</v>
      </c>
      <c r="G18" s="493">
        <v>-0.3</v>
      </c>
      <c r="H18" s="493">
        <v>-10.3</v>
      </c>
      <c r="I18" s="493">
        <v>5.6</v>
      </c>
      <c r="J18" s="493">
        <v>-10.5</v>
      </c>
      <c r="K18" s="493">
        <v>-9.3000000000000007</v>
      </c>
      <c r="L18" s="819">
        <v>17</v>
      </c>
    </row>
    <row r="19" spans="1:12" s="485" customFormat="1" ht="16.95" customHeight="1">
      <c r="A19" s="409">
        <v>2018</v>
      </c>
      <c r="B19" s="1136" t="s">
        <v>81</v>
      </c>
      <c r="C19" s="493">
        <v>12.6</v>
      </c>
      <c r="D19" s="493">
        <v>22.9</v>
      </c>
      <c r="E19" s="493">
        <v>1</v>
      </c>
      <c r="F19" s="493">
        <v>10.6</v>
      </c>
      <c r="G19" s="493">
        <v>1.4</v>
      </c>
      <c r="H19" s="493">
        <v>2.2999999999999998</v>
      </c>
      <c r="I19" s="493">
        <v>-0.7</v>
      </c>
      <c r="J19" s="493">
        <v>-0.7</v>
      </c>
      <c r="K19" s="493">
        <v>3.9</v>
      </c>
      <c r="L19" s="408">
        <v>11.7</v>
      </c>
    </row>
    <row r="20" spans="1:12" s="485" customFormat="1" ht="16.95" customHeight="1">
      <c r="A20" s="409"/>
      <c r="B20" s="1136" t="s">
        <v>82</v>
      </c>
      <c r="C20" s="493">
        <v>15.6</v>
      </c>
      <c r="D20" s="493">
        <v>18.7</v>
      </c>
      <c r="E20" s="493">
        <v>2</v>
      </c>
      <c r="F20" s="493">
        <v>7</v>
      </c>
      <c r="G20" s="493">
        <v>6.5</v>
      </c>
      <c r="H20" s="493">
        <v>12.5</v>
      </c>
      <c r="I20" s="493">
        <v>6.3</v>
      </c>
      <c r="J20" s="493">
        <v>6</v>
      </c>
      <c r="K20" s="493">
        <v>10.4</v>
      </c>
      <c r="L20" s="408">
        <v>2.7</v>
      </c>
    </row>
    <row r="21" spans="1:12" s="485" customFormat="1" ht="16.95" customHeight="1">
      <c r="A21" s="409"/>
      <c r="B21" s="1136" t="s">
        <v>38</v>
      </c>
      <c r="C21" s="493">
        <v>14.7</v>
      </c>
      <c r="D21" s="493">
        <v>16.3</v>
      </c>
      <c r="E21" s="493">
        <v>-2</v>
      </c>
      <c r="F21" s="493">
        <v>1.7</v>
      </c>
      <c r="G21" s="493">
        <v>5</v>
      </c>
      <c r="H21" s="493">
        <v>13.1</v>
      </c>
      <c r="I21" s="493">
        <v>13.4</v>
      </c>
      <c r="J21" s="493">
        <v>11.6</v>
      </c>
      <c r="K21" s="493">
        <v>13.1</v>
      </c>
      <c r="L21" s="408">
        <v>8.1999999999999993</v>
      </c>
    </row>
    <row r="22" spans="1:12" s="485" customFormat="1" ht="16.95" customHeight="1">
      <c r="A22" s="409"/>
      <c r="B22" s="928" t="s">
        <v>72</v>
      </c>
      <c r="C22" s="493">
        <v>15</v>
      </c>
      <c r="D22" s="493">
        <v>19.2</v>
      </c>
      <c r="E22" s="493">
        <v>-3.2</v>
      </c>
      <c r="F22" s="493">
        <v>-1.8</v>
      </c>
      <c r="G22" s="493">
        <v>1.8</v>
      </c>
      <c r="H22" s="493">
        <v>10.7</v>
      </c>
      <c r="I22" s="493">
        <v>11.5</v>
      </c>
      <c r="J22" s="493">
        <v>9.1</v>
      </c>
      <c r="K22" s="493">
        <v>10.7</v>
      </c>
      <c r="L22" s="408">
        <v>-4.5999999999999996</v>
      </c>
    </row>
    <row r="23" spans="1:12" s="485" customFormat="1" ht="16.95" customHeight="1">
      <c r="A23" s="409"/>
      <c r="B23" s="928" t="s">
        <v>73</v>
      </c>
      <c r="C23" s="493">
        <v>8.9</v>
      </c>
      <c r="D23" s="493">
        <v>9.1</v>
      </c>
      <c r="E23" s="493">
        <v>0.5</v>
      </c>
      <c r="F23" s="493">
        <v>3.4</v>
      </c>
      <c r="G23" s="493">
        <v>9.1999999999999993</v>
      </c>
      <c r="H23" s="493">
        <v>8.6999999999999993</v>
      </c>
      <c r="I23" s="493">
        <v>9.1999999999999993</v>
      </c>
      <c r="J23" s="493">
        <v>9.1999999999999993</v>
      </c>
      <c r="K23" s="493">
        <v>4.2</v>
      </c>
      <c r="L23" s="408">
        <v>8.3000000000000007</v>
      </c>
    </row>
    <row r="24" spans="1:12" s="485" customFormat="1" ht="16.95" customHeight="1">
      <c r="A24" s="409"/>
      <c r="B24" s="928" t="s">
        <v>74</v>
      </c>
      <c r="C24" s="493">
        <v>5</v>
      </c>
      <c r="D24" s="493">
        <v>4</v>
      </c>
      <c r="E24" s="493">
        <v>-1.8</v>
      </c>
      <c r="F24" s="493">
        <v>-5</v>
      </c>
      <c r="G24" s="493">
        <v>3</v>
      </c>
      <c r="H24" s="493">
        <v>5.9</v>
      </c>
      <c r="I24" s="493">
        <v>7.1</v>
      </c>
      <c r="J24" s="493">
        <v>7.1</v>
      </c>
      <c r="K24" s="493">
        <v>6.8</v>
      </c>
      <c r="L24" s="408">
        <v>-0.3</v>
      </c>
    </row>
    <row r="25" spans="1:12" s="485" customFormat="1" ht="16.95" customHeight="1">
      <c r="A25" s="409"/>
      <c r="B25" s="1676" t="s">
        <v>75</v>
      </c>
      <c r="C25" s="1677">
        <v>9.1999999999999993</v>
      </c>
      <c r="D25" s="1677">
        <v>11.6</v>
      </c>
      <c r="E25" s="1677">
        <v>6.2</v>
      </c>
      <c r="F25" s="1677">
        <v>3.8</v>
      </c>
      <c r="G25" s="1677">
        <v>4.8</v>
      </c>
      <c r="H25" s="1677">
        <v>6.7</v>
      </c>
      <c r="I25" s="1677">
        <v>10.199999999999999</v>
      </c>
      <c r="J25" s="1677">
        <v>9.1999999999999993</v>
      </c>
      <c r="K25" s="1680">
        <v>11.6</v>
      </c>
      <c r="L25" s="408">
        <v>6.8</v>
      </c>
    </row>
    <row r="26" spans="1:12" s="485" customFormat="1" ht="16.95" customHeight="1">
      <c r="A26" s="409"/>
      <c r="B26" s="1676" t="s">
        <v>76</v>
      </c>
      <c r="C26" s="1677">
        <v>11.6</v>
      </c>
      <c r="D26" s="1677">
        <v>16.100000000000001</v>
      </c>
      <c r="E26" s="1677">
        <v>4.3</v>
      </c>
      <c r="F26" s="1677">
        <v>2.5</v>
      </c>
      <c r="G26" s="1677">
        <v>2.4</v>
      </c>
      <c r="H26" s="1677">
        <v>7</v>
      </c>
      <c r="I26" s="1677">
        <v>15.2</v>
      </c>
      <c r="J26" s="1677">
        <v>9.9</v>
      </c>
      <c r="K26" s="1680">
        <v>4.5999999999999996</v>
      </c>
      <c r="L26" s="408">
        <v>3.4</v>
      </c>
    </row>
    <row r="27" spans="1:12" s="485" customFormat="1" ht="16.95" customHeight="1">
      <c r="A27" s="409"/>
      <c r="B27" s="1676" t="s">
        <v>77</v>
      </c>
      <c r="C27" s="1677">
        <v>0.6</v>
      </c>
      <c r="D27" s="1677">
        <v>6.3</v>
      </c>
      <c r="E27" s="1677">
        <v>3</v>
      </c>
      <c r="F27" s="1677">
        <v>4.3</v>
      </c>
      <c r="G27" s="1677">
        <v>-0.1</v>
      </c>
      <c r="H27" s="1677">
        <v>-5.0999999999999996</v>
      </c>
      <c r="I27" s="1677">
        <v>4.8</v>
      </c>
      <c r="J27" s="1677">
        <v>2.1</v>
      </c>
      <c r="K27" s="1680">
        <v>-2.9</v>
      </c>
      <c r="L27" s="408">
        <v>-2.2000000000000002</v>
      </c>
    </row>
    <row r="28" spans="1:12" s="402" customFormat="1" ht="20.100000000000001" customHeight="1">
      <c r="A28" s="2310" t="s">
        <v>1438</v>
      </c>
      <c r="B28" s="2311"/>
      <c r="C28" s="2311"/>
      <c r="D28" s="2311"/>
      <c r="E28" s="2311"/>
      <c r="F28" s="2311"/>
      <c r="G28" s="2311"/>
      <c r="H28" s="2311"/>
      <c r="I28" s="2311"/>
      <c r="J28" s="2311"/>
      <c r="K28" s="2311"/>
      <c r="L28" s="2311"/>
    </row>
    <row r="29" spans="1:12" s="402" customFormat="1" ht="11.4">
      <c r="A29" s="2310"/>
      <c r="B29" s="2311"/>
      <c r="C29" s="2311"/>
      <c r="D29" s="2311"/>
      <c r="E29" s="2311"/>
      <c r="F29" s="2311"/>
      <c r="G29" s="2311"/>
      <c r="H29" s="2311"/>
      <c r="I29" s="2311"/>
      <c r="J29" s="2311"/>
      <c r="K29" s="2311"/>
      <c r="L29" s="2311"/>
    </row>
    <row r="30" spans="1:12">
      <c r="C30" s="402"/>
      <c r="D30" s="402"/>
      <c r="E30" s="402"/>
      <c r="F30" s="402"/>
      <c r="G30" s="402"/>
      <c r="H30" s="402"/>
      <c r="I30" s="402"/>
      <c r="J30" s="402"/>
      <c r="K30" s="402"/>
      <c r="L30" s="402"/>
    </row>
    <row r="31" spans="1:12">
      <c r="C31" s="402"/>
      <c r="D31" s="402"/>
      <c r="E31" s="402"/>
      <c r="F31" s="402"/>
      <c r="G31" s="402"/>
      <c r="H31" s="402"/>
      <c r="I31" s="402"/>
      <c r="J31" s="402"/>
      <c r="K31" s="402"/>
      <c r="L31" s="402"/>
    </row>
    <row r="32" spans="1:12">
      <c r="C32" s="405"/>
      <c r="D32" s="405"/>
      <c r="E32" s="405"/>
      <c r="F32" s="405"/>
      <c r="G32" s="405"/>
      <c r="H32" s="405"/>
      <c r="I32" s="405"/>
      <c r="J32" s="405"/>
      <c r="K32" s="405"/>
      <c r="L32" s="405"/>
    </row>
    <row r="33" spans="3:12">
      <c r="C33" s="405"/>
      <c r="D33" s="405"/>
      <c r="E33" s="405"/>
      <c r="F33" s="405"/>
      <c r="G33" s="405"/>
      <c r="H33" s="405"/>
      <c r="I33" s="405"/>
      <c r="J33" s="405"/>
      <c r="K33" s="405"/>
      <c r="L33" s="405"/>
    </row>
    <row r="34" spans="3:12">
      <c r="C34" s="405"/>
      <c r="D34" s="405"/>
      <c r="E34" s="405"/>
      <c r="F34" s="405"/>
      <c r="G34" s="405"/>
      <c r="H34" s="405"/>
      <c r="I34" s="405"/>
      <c r="J34" s="405"/>
      <c r="K34" s="405"/>
      <c r="L34" s="405"/>
    </row>
    <row r="35" spans="3:12">
      <c r="C35" s="405"/>
      <c r="D35" s="405"/>
      <c r="E35" s="405"/>
      <c r="F35" s="405"/>
      <c r="G35" s="405"/>
      <c r="H35" s="405"/>
      <c r="I35" s="405"/>
      <c r="J35" s="405"/>
      <c r="K35" s="405"/>
      <c r="L35" s="405"/>
    </row>
    <row r="36" spans="3:12">
      <c r="C36" s="405"/>
      <c r="D36" s="405"/>
      <c r="E36" s="405"/>
      <c r="F36" s="405"/>
      <c r="G36" s="405"/>
      <c r="H36" s="405"/>
      <c r="I36" s="405"/>
      <c r="J36" s="405"/>
      <c r="K36" s="405"/>
      <c r="L36" s="405"/>
    </row>
    <row r="37" spans="3:12">
      <c r="C37" s="405"/>
      <c r="D37" s="405"/>
      <c r="E37" s="405"/>
      <c r="F37" s="405"/>
      <c r="G37" s="405"/>
      <c r="H37" s="405"/>
      <c r="I37" s="405"/>
      <c r="J37" s="405"/>
      <c r="K37" s="405"/>
      <c r="L37" s="405"/>
    </row>
    <row r="38" spans="3:12">
      <c r="C38" s="405"/>
      <c r="D38" s="405"/>
      <c r="E38" s="405"/>
      <c r="F38" s="405"/>
      <c r="G38" s="405"/>
      <c r="H38" s="405"/>
      <c r="I38" s="405"/>
      <c r="J38" s="405"/>
      <c r="K38" s="405"/>
      <c r="L38" s="405"/>
    </row>
    <row r="39" spans="3:12">
      <c r="C39" s="405"/>
      <c r="D39" s="405"/>
      <c r="E39" s="405"/>
      <c r="F39" s="405"/>
      <c r="G39" s="405"/>
      <c r="H39" s="405"/>
      <c r="I39" s="405"/>
      <c r="J39" s="405"/>
      <c r="K39" s="405"/>
      <c r="L39" s="405"/>
    </row>
    <row r="40" spans="3:12">
      <c r="C40" s="405"/>
      <c r="D40" s="405"/>
      <c r="E40" s="405"/>
      <c r="F40" s="405"/>
      <c r="G40" s="405"/>
      <c r="H40" s="405"/>
      <c r="I40" s="405"/>
      <c r="J40" s="405"/>
      <c r="K40" s="405"/>
      <c r="L40" s="405"/>
    </row>
    <row r="41" spans="3:12">
      <c r="C41" s="405"/>
      <c r="D41" s="405"/>
      <c r="E41" s="405"/>
      <c r="F41" s="405"/>
      <c r="G41" s="405"/>
      <c r="H41" s="405"/>
      <c r="I41" s="405"/>
      <c r="J41" s="405"/>
      <c r="K41" s="405"/>
      <c r="L41" s="405"/>
    </row>
    <row r="42" spans="3:12">
      <c r="C42" s="405"/>
      <c r="D42" s="405"/>
      <c r="E42" s="405"/>
      <c r="F42" s="405"/>
      <c r="G42" s="405"/>
      <c r="H42" s="405"/>
      <c r="I42" s="405"/>
      <c r="J42" s="405"/>
      <c r="K42" s="405"/>
      <c r="L42" s="405"/>
    </row>
    <row r="43" spans="3:12">
      <c r="C43" s="405"/>
      <c r="D43" s="405"/>
      <c r="E43" s="405"/>
      <c r="F43" s="405"/>
      <c r="G43" s="405"/>
      <c r="H43" s="405"/>
      <c r="I43" s="405"/>
      <c r="J43" s="405"/>
      <c r="K43" s="405"/>
      <c r="L43" s="405"/>
    </row>
    <row r="44" spans="3:12">
      <c r="C44" s="405"/>
      <c r="D44" s="405"/>
      <c r="E44" s="405"/>
      <c r="F44" s="405"/>
      <c r="G44" s="405"/>
      <c r="H44" s="405"/>
      <c r="I44" s="405"/>
      <c r="J44" s="405"/>
      <c r="K44" s="405"/>
      <c r="L44" s="405"/>
    </row>
    <row r="45" spans="3:12">
      <c r="C45" s="405"/>
      <c r="D45" s="405"/>
      <c r="E45" s="405"/>
      <c r="F45" s="405"/>
      <c r="G45" s="405"/>
      <c r="H45" s="405"/>
      <c r="I45" s="405"/>
      <c r="J45" s="405"/>
      <c r="K45" s="405"/>
      <c r="L45" s="405"/>
    </row>
    <row r="46" spans="3:12">
      <c r="C46" s="405"/>
      <c r="D46" s="405"/>
      <c r="E46" s="405"/>
      <c r="F46" s="405"/>
      <c r="G46" s="405"/>
      <c r="H46" s="405"/>
      <c r="I46" s="405"/>
      <c r="J46" s="405"/>
      <c r="K46" s="405"/>
      <c r="L46" s="405"/>
    </row>
    <row r="47" spans="3:12">
      <c r="C47" s="405"/>
      <c r="D47" s="405"/>
      <c r="E47" s="405"/>
      <c r="F47" s="405"/>
      <c r="G47" s="405"/>
      <c r="H47" s="405"/>
      <c r="I47" s="405"/>
      <c r="J47" s="405"/>
      <c r="K47" s="405"/>
      <c r="L47" s="405"/>
    </row>
    <row r="48" spans="3:12">
      <c r="C48" s="405"/>
      <c r="D48" s="405"/>
      <c r="E48" s="405"/>
      <c r="F48" s="405"/>
      <c r="G48" s="405"/>
      <c r="H48" s="405"/>
      <c r="I48" s="405"/>
      <c r="J48" s="405"/>
      <c r="K48" s="405"/>
      <c r="L48" s="405"/>
    </row>
    <row r="49" spans="3:12">
      <c r="C49" s="405"/>
      <c r="D49" s="405"/>
      <c r="E49" s="405"/>
      <c r="F49" s="405"/>
      <c r="G49" s="405"/>
      <c r="H49" s="405"/>
      <c r="I49" s="405"/>
      <c r="J49" s="405"/>
      <c r="K49" s="405"/>
      <c r="L49" s="405"/>
    </row>
    <row r="50" spans="3:12">
      <c r="C50" s="405"/>
      <c r="D50" s="405"/>
      <c r="E50" s="405"/>
      <c r="F50" s="405"/>
      <c r="G50" s="405"/>
      <c r="H50" s="405"/>
      <c r="I50" s="405"/>
      <c r="J50" s="405"/>
      <c r="K50" s="405"/>
      <c r="L50" s="405"/>
    </row>
    <row r="51" spans="3:12">
      <c r="C51" s="405"/>
      <c r="D51" s="405"/>
      <c r="E51" s="405"/>
      <c r="F51" s="405"/>
      <c r="G51" s="405"/>
      <c r="H51" s="405"/>
      <c r="I51" s="405"/>
      <c r="J51" s="405"/>
      <c r="K51" s="405"/>
      <c r="L51" s="405"/>
    </row>
    <row r="52" spans="3:12">
      <c r="C52" s="405"/>
      <c r="D52" s="405"/>
      <c r="E52" s="405"/>
      <c r="F52" s="405"/>
      <c r="G52" s="405"/>
      <c r="H52" s="405"/>
      <c r="I52" s="405"/>
      <c r="J52" s="405"/>
      <c r="K52" s="405"/>
      <c r="L52" s="405"/>
    </row>
    <row r="53" spans="3:12">
      <c r="C53" s="405"/>
      <c r="D53" s="405"/>
      <c r="E53" s="405"/>
      <c r="F53" s="405"/>
      <c r="G53" s="405"/>
      <c r="H53" s="405"/>
      <c r="I53" s="405"/>
      <c r="J53" s="405"/>
      <c r="K53" s="405"/>
      <c r="L53" s="405"/>
    </row>
    <row r="54" spans="3:12">
      <c r="C54" s="405"/>
      <c r="D54" s="405"/>
      <c r="E54" s="405"/>
      <c r="F54" s="405"/>
      <c r="G54" s="405"/>
      <c r="H54" s="405"/>
      <c r="I54" s="405"/>
      <c r="J54" s="405"/>
      <c r="K54" s="405"/>
      <c r="L54" s="405"/>
    </row>
    <row r="55" spans="3:12">
      <c r="C55" s="405"/>
      <c r="D55" s="405"/>
      <c r="E55" s="405"/>
      <c r="F55" s="405"/>
      <c r="G55" s="405"/>
      <c r="H55" s="405"/>
      <c r="I55" s="405"/>
      <c r="J55" s="405"/>
      <c r="K55" s="405"/>
      <c r="L55" s="405"/>
    </row>
    <row r="56" spans="3:12">
      <c r="C56" s="405"/>
      <c r="D56" s="405"/>
      <c r="E56" s="405"/>
      <c r="F56" s="405"/>
      <c r="G56" s="405"/>
      <c r="H56" s="405"/>
      <c r="I56" s="405"/>
      <c r="J56" s="405"/>
      <c r="K56" s="405"/>
      <c r="L56" s="405"/>
    </row>
    <row r="57" spans="3:12">
      <c r="C57" s="405"/>
      <c r="D57" s="405"/>
      <c r="E57" s="405"/>
      <c r="F57" s="405"/>
      <c r="G57" s="405"/>
      <c r="H57" s="405"/>
      <c r="I57" s="405"/>
      <c r="J57" s="405"/>
      <c r="K57" s="405"/>
      <c r="L57" s="405"/>
    </row>
    <row r="58" spans="3:12">
      <c r="C58" s="405"/>
      <c r="D58" s="405"/>
      <c r="E58" s="405"/>
      <c r="F58" s="405"/>
      <c r="G58" s="405"/>
      <c r="H58" s="405"/>
      <c r="I58" s="405"/>
      <c r="J58" s="405"/>
      <c r="K58" s="405"/>
      <c r="L58" s="405"/>
    </row>
    <row r="59" spans="3:12">
      <c r="C59" s="405"/>
      <c r="D59" s="405"/>
      <c r="E59" s="405"/>
      <c r="F59" s="405"/>
      <c r="G59" s="405"/>
      <c r="H59" s="405"/>
      <c r="I59" s="405"/>
      <c r="J59" s="405"/>
      <c r="K59" s="405"/>
      <c r="L59" s="405"/>
    </row>
    <row r="60" spans="3:12">
      <c r="C60" s="405"/>
      <c r="D60" s="405"/>
      <c r="E60" s="405"/>
      <c r="F60" s="405"/>
      <c r="G60" s="405"/>
      <c r="H60" s="405"/>
      <c r="I60" s="405"/>
      <c r="J60" s="405"/>
      <c r="K60" s="405"/>
      <c r="L60" s="405"/>
    </row>
    <row r="61" spans="3:12">
      <c r="C61" s="405"/>
      <c r="D61" s="405"/>
      <c r="E61" s="405"/>
      <c r="F61" s="405"/>
      <c r="G61" s="405"/>
      <c r="H61" s="405"/>
      <c r="I61" s="405"/>
      <c r="J61" s="405"/>
      <c r="K61" s="405"/>
      <c r="L61" s="405"/>
    </row>
    <row r="62" spans="3:12">
      <c r="C62" s="405"/>
      <c r="D62" s="405"/>
      <c r="E62" s="405"/>
      <c r="F62" s="405"/>
      <c r="G62" s="405"/>
      <c r="H62" s="405"/>
      <c r="I62" s="405"/>
      <c r="J62" s="405"/>
      <c r="K62" s="405"/>
      <c r="L62" s="405"/>
    </row>
    <row r="63" spans="3:12">
      <c r="C63" s="405"/>
      <c r="D63" s="405"/>
      <c r="E63" s="405"/>
      <c r="F63" s="405"/>
      <c r="G63" s="405"/>
      <c r="H63" s="405"/>
      <c r="I63" s="405"/>
      <c r="J63" s="405"/>
      <c r="K63" s="405"/>
      <c r="L63" s="405"/>
    </row>
    <row r="64" spans="3:12">
      <c r="C64" s="405"/>
      <c r="D64" s="405"/>
      <c r="E64" s="405"/>
      <c r="F64" s="405"/>
      <c r="G64" s="405"/>
      <c r="H64" s="405"/>
      <c r="I64" s="405"/>
      <c r="J64" s="405"/>
      <c r="K64" s="405"/>
      <c r="L64" s="405"/>
    </row>
    <row r="65" spans="3:12">
      <c r="C65" s="405"/>
      <c r="D65" s="405"/>
      <c r="E65" s="405"/>
      <c r="F65" s="405"/>
      <c r="G65" s="405"/>
      <c r="H65" s="405"/>
      <c r="I65" s="405"/>
      <c r="J65" s="405"/>
      <c r="K65" s="405"/>
      <c r="L65" s="405"/>
    </row>
    <row r="66" spans="3:12">
      <c r="C66" s="405"/>
      <c r="D66" s="405"/>
      <c r="E66" s="405"/>
      <c r="F66" s="405"/>
      <c r="G66" s="405"/>
      <c r="H66" s="405"/>
      <c r="I66" s="405"/>
      <c r="J66" s="405"/>
      <c r="K66" s="405"/>
      <c r="L66" s="405"/>
    </row>
    <row r="67" spans="3:12">
      <c r="C67" s="405"/>
      <c r="D67" s="405"/>
      <c r="E67" s="405"/>
      <c r="F67" s="405"/>
      <c r="G67" s="405"/>
      <c r="H67" s="405"/>
      <c r="I67" s="405"/>
      <c r="J67" s="405"/>
      <c r="K67" s="405"/>
      <c r="L67" s="405"/>
    </row>
    <row r="68" spans="3:12">
      <c r="C68" s="405"/>
      <c r="D68" s="405"/>
      <c r="E68" s="405"/>
      <c r="F68" s="405"/>
      <c r="G68" s="405"/>
      <c r="H68" s="405"/>
      <c r="I68" s="405"/>
      <c r="J68" s="405"/>
      <c r="K68" s="405"/>
      <c r="L68" s="405"/>
    </row>
    <row r="69" spans="3:12">
      <c r="C69" s="405"/>
      <c r="D69" s="405"/>
      <c r="E69" s="405"/>
      <c r="F69" s="405"/>
      <c r="G69" s="405"/>
      <c r="H69" s="405"/>
      <c r="I69" s="405"/>
      <c r="J69" s="405"/>
      <c r="K69" s="405"/>
      <c r="L69" s="405"/>
    </row>
    <row r="70" spans="3:12">
      <c r="C70" s="405"/>
      <c r="D70" s="405"/>
      <c r="E70" s="405"/>
      <c r="F70" s="405"/>
      <c r="G70" s="405"/>
      <c r="H70" s="405"/>
      <c r="I70" s="405"/>
      <c r="J70" s="405"/>
      <c r="K70" s="405"/>
      <c r="L70" s="405"/>
    </row>
    <row r="71" spans="3:12">
      <c r="C71" s="405"/>
      <c r="D71" s="405"/>
      <c r="E71" s="405"/>
      <c r="F71" s="405"/>
      <c r="G71" s="405"/>
      <c r="H71" s="405"/>
      <c r="I71" s="405"/>
      <c r="J71" s="405"/>
      <c r="K71" s="405"/>
      <c r="L71" s="405"/>
    </row>
    <row r="72" spans="3:12">
      <c r="C72" s="405"/>
      <c r="D72" s="405"/>
      <c r="E72" s="405"/>
      <c r="F72" s="405"/>
      <c r="G72" s="405"/>
      <c r="H72" s="405"/>
      <c r="I72" s="405"/>
      <c r="J72" s="405"/>
      <c r="K72" s="405"/>
      <c r="L72" s="405"/>
    </row>
    <row r="73" spans="3:12">
      <c r="C73" s="405"/>
      <c r="D73" s="405"/>
      <c r="E73" s="405"/>
      <c r="F73" s="405"/>
      <c r="G73" s="405"/>
      <c r="H73" s="405"/>
      <c r="I73" s="405"/>
      <c r="J73" s="405"/>
      <c r="K73" s="405"/>
      <c r="L73" s="405"/>
    </row>
    <row r="74" spans="3:12">
      <c r="C74" s="405"/>
      <c r="D74" s="405"/>
      <c r="E74" s="405"/>
      <c r="F74" s="405"/>
      <c r="G74" s="405"/>
      <c r="H74" s="405"/>
      <c r="I74" s="405"/>
      <c r="J74" s="405"/>
      <c r="K74" s="405"/>
      <c r="L74" s="405"/>
    </row>
    <row r="75" spans="3:12">
      <c r="C75" s="405"/>
      <c r="D75" s="405"/>
      <c r="E75" s="405"/>
      <c r="F75" s="405"/>
      <c r="G75" s="405"/>
      <c r="H75" s="405"/>
      <c r="I75" s="405"/>
      <c r="J75" s="405"/>
      <c r="K75" s="405"/>
      <c r="L75" s="405"/>
    </row>
    <row r="76" spans="3:12">
      <c r="C76" s="405"/>
      <c r="D76" s="405"/>
      <c r="E76" s="405"/>
      <c r="F76" s="405"/>
      <c r="G76" s="405"/>
      <c r="H76" s="405"/>
      <c r="I76" s="405"/>
      <c r="J76" s="405"/>
      <c r="K76" s="405"/>
      <c r="L76" s="405"/>
    </row>
    <row r="77" spans="3:12">
      <c r="C77" s="405"/>
      <c r="D77" s="405"/>
      <c r="E77" s="405"/>
      <c r="F77" s="405"/>
      <c r="G77" s="405"/>
      <c r="H77" s="405"/>
      <c r="I77" s="405"/>
      <c r="J77" s="405"/>
      <c r="K77" s="405"/>
      <c r="L77" s="405"/>
    </row>
    <row r="78" spans="3:12">
      <c r="C78" s="405"/>
      <c r="D78" s="405"/>
      <c r="E78" s="405"/>
      <c r="F78" s="405"/>
      <c r="G78" s="405"/>
      <c r="H78" s="405"/>
      <c r="I78" s="405"/>
      <c r="J78" s="405"/>
      <c r="K78" s="405"/>
      <c r="L78" s="405"/>
    </row>
    <row r="79" spans="3:12">
      <c r="C79" s="405"/>
      <c r="D79" s="405"/>
      <c r="E79" s="405"/>
      <c r="F79" s="405"/>
      <c r="G79" s="405"/>
      <c r="H79" s="405"/>
      <c r="I79" s="405"/>
      <c r="J79" s="405"/>
      <c r="K79" s="405"/>
      <c r="L79" s="405"/>
    </row>
    <row r="80" spans="3:12">
      <c r="C80" s="405"/>
      <c r="D80" s="405"/>
      <c r="E80" s="405"/>
      <c r="F80" s="405"/>
      <c r="G80" s="405"/>
      <c r="H80" s="405"/>
      <c r="I80" s="405"/>
      <c r="J80" s="405"/>
      <c r="K80" s="405"/>
      <c r="L80" s="405"/>
    </row>
    <row r="81" spans="3:12">
      <c r="C81" s="405"/>
      <c r="D81" s="405"/>
      <c r="E81" s="405"/>
      <c r="F81" s="405"/>
      <c r="G81" s="405"/>
      <c r="H81" s="405"/>
      <c r="I81" s="405"/>
      <c r="J81" s="405"/>
      <c r="K81" s="405"/>
      <c r="L81" s="405"/>
    </row>
    <row r="82" spans="3:12">
      <c r="C82" s="405"/>
      <c r="D82" s="405"/>
      <c r="E82" s="405"/>
      <c r="F82" s="405"/>
      <c r="G82" s="405"/>
      <c r="H82" s="405"/>
      <c r="I82" s="405"/>
      <c r="J82" s="405"/>
      <c r="K82" s="405"/>
      <c r="L82" s="405"/>
    </row>
    <row r="83" spans="3:12">
      <c r="C83" s="405"/>
      <c r="D83" s="405"/>
      <c r="E83" s="405"/>
      <c r="F83" s="405"/>
      <c r="G83" s="405"/>
      <c r="H83" s="405"/>
      <c r="I83" s="405"/>
      <c r="J83" s="405"/>
      <c r="K83" s="405"/>
      <c r="L83" s="405"/>
    </row>
    <row r="84" spans="3:12">
      <c r="C84" s="405"/>
      <c r="D84" s="405"/>
      <c r="E84" s="405"/>
      <c r="F84" s="405"/>
      <c r="G84" s="405"/>
      <c r="H84" s="405"/>
      <c r="I84" s="405"/>
      <c r="J84" s="405"/>
      <c r="K84" s="405"/>
      <c r="L84" s="405"/>
    </row>
    <row r="85" spans="3:12">
      <c r="C85" s="405"/>
      <c r="D85" s="405"/>
      <c r="E85" s="405"/>
      <c r="F85" s="405"/>
      <c r="G85" s="405"/>
      <c r="H85" s="405"/>
      <c r="I85" s="405"/>
      <c r="J85" s="405"/>
      <c r="K85" s="405"/>
      <c r="L85" s="405"/>
    </row>
    <row r="86" spans="3:12">
      <c r="C86" s="405"/>
      <c r="D86" s="405"/>
      <c r="E86" s="405"/>
      <c r="F86" s="405"/>
      <c r="G86" s="405"/>
      <c r="H86" s="405"/>
      <c r="I86" s="405"/>
      <c r="J86" s="405"/>
      <c r="K86" s="405"/>
      <c r="L86" s="405"/>
    </row>
    <row r="87" spans="3:12">
      <c r="C87" s="405"/>
      <c r="D87" s="405"/>
      <c r="E87" s="405"/>
      <c r="F87" s="405"/>
      <c r="G87" s="405"/>
      <c r="H87" s="405"/>
      <c r="I87" s="405"/>
      <c r="J87" s="405"/>
      <c r="K87" s="405"/>
      <c r="L87" s="405"/>
    </row>
    <row r="88" spans="3:12">
      <c r="C88" s="405"/>
      <c r="D88" s="405"/>
      <c r="E88" s="405"/>
      <c r="F88" s="405"/>
      <c r="G88" s="405"/>
      <c r="H88" s="405"/>
      <c r="I88" s="405"/>
      <c r="J88" s="405"/>
      <c r="K88" s="405"/>
      <c r="L88" s="405"/>
    </row>
    <row r="89" spans="3:12">
      <c r="C89" s="405"/>
      <c r="D89" s="405"/>
      <c r="E89" s="405"/>
      <c r="F89" s="405"/>
      <c r="G89" s="405"/>
      <c r="H89" s="405"/>
      <c r="I89" s="405"/>
      <c r="J89" s="405"/>
      <c r="K89" s="405"/>
      <c r="L89" s="405"/>
    </row>
    <row r="90" spans="3:12">
      <c r="C90" s="405"/>
      <c r="D90" s="405"/>
      <c r="E90" s="405"/>
      <c r="F90" s="405"/>
      <c r="G90" s="405"/>
      <c r="H90" s="405"/>
      <c r="I90" s="405"/>
      <c r="J90" s="405"/>
      <c r="K90" s="405"/>
      <c r="L90" s="405"/>
    </row>
    <row r="91" spans="3:12">
      <c r="C91" s="405"/>
      <c r="D91" s="405"/>
      <c r="E91" s="405"/>
      <c r="F91" s="405"/>
      <c r="G91" s="405"/>
      <c r="H91" s="405"/>
      <c r="I91" s="405"/>
      <c r="J91" s="405"/>
      <c r="K91" s="405"/>
      <c r="L91" s="405"/>
    </row>
    <row r="92" spans="3:12">
      <c r="C92" s="405"/>
      <c r="D92" s="405"/>
      <c r="E92" s="405"/>
      <c r="F92" s="405"/>
      <c r="G92" s="405"/>
      <c r="H92" s="405"/>
      <c r="I92" s="405"/>
      <c r="J92" s="405"/>
      <c r="K92" s="405"/>
      <c r="L92" s="405"/>
    </row>
    <row r="93" spans="3:12">
      <c r="C93" s="405"/>
      <c r="D93" s="405"/>
      <c r="E93" s="405"/>
      <c r="F93" s="405"/>
      <c r="G93" s="405"/>
      <c r="H93" s="405"/>
      <c r="I93" s="405"/>
      <c r="J93" s="405"/>
      <c r="K93" s="405"/>
      <c r="L93" s="405"/>
    </row>
    <row r="94" spans="3:12">
      <c r="C94" s="405"/>
      <c r="D94" s="405"/>
      <c r="E94" s="405"/>
      <c r="F94" s="405"/>
      <c r="G94" s="405"/>
      <c r="H94" s="405"/>
      <c r="I94" s="405"/>
      <c r="J94" s="405"/>
      <c r="K94" s="405"/>
      <c r="L94" s="405"/>
    </row>
    <row r="95" spans="3:12">
      <c r="C95" s="405"/>
      <c r="D95" s="405"/>
      <c r="E95" s="405"/>
      <c r="F95" s="405"/>
      <c r="G95" s="405"/>
      <c r="H95" s="405"/>
      <c r="I95" s="405"/>
      <c r="J95" s="405"/>
      <c r="K95" s="405"/>
      <c r="L95" s="405"/>
    </row>
    <row r="96" spans="3:12">
      <c r="C96" s="405"/>
      <c r="D96" s="405"/>
      <c r="E96" s="405"/>
      <c r="F96" s="405"/>
      <c r="G96" s="405"/>
      <c r="H96" s="405"/>
      <c r="I96" s="405"/>
      <c r="J96" s="405"/>
      <c r="K96" s="405"/>
      <c r="L96" s="405"/>
    </row>
    <row r="97" spans="3:12">
      <c r="C97" s="405"/>
      <c r="D97" s="405"/>
      <c r="E97" s="405"/>
      <c r="F97" s="405"/>
      <c r="G97" s="405"/>
      <c r="H97" s="405"/>
      <c r="I97" s="405"/>
      <c r="J97" s="405"/>
      <c r="K97" s="405"/>
      <c r="L97" s="405"/>
    </row>
    <row r="98" spans="3:12">
      <c r="C98" s="405"/>
      <c r="D98" s="405"/>
      <c r="E98" s="405"/>
      <c r="F98" s="405"/>
      <c r="G98" s="405"/>
      <c r="H98" s="405"/>
      <c r="I98" s="405"/>
      <c r="J98" s="405"/>
      <c r="K98" s="405"/>
      <c r="L98" s="405"/>
    </row>
    <row r="99" spans="3:12">
      <c r="C99" s="405"/>
      <c r="D99" s="405"/>
      <c r="E99" s="405"/>
      <c r="F99" s="405"/>
      <c r="G99" s="405"/>
      <c r="H99" s="405"/>
      <c r="I99" s="405"/>
      <c r="J99" s="405"/>
      <c r="K99" s="405"/>
      <c r="L99" s="405"/>
    </row>
    <row r="100" spans="3:12">
      <c r="C100" s="405"/>
      <c r="D100" s="405"/>
      <c r="E100" s="405"/>
      <c r="F100" s="405"/>
      <c r="G100" s="405"/>
      <c r="H100" s="405"/>
      <c r="I100" s="405"/>
      <c r="J100" s="405"/>
      <c r="K100" s="405"/>
      <c r="L100" s="405"/>
    </row>
    <row r="101" spans="3:12">
      <c r="C101" s="405"/>
      <c r="D101" s="405"/>
      <c r="E101" s="405"/>
      <c r="F101" s="405"/>
      <c r="G101" s="405"/>
      <c r="H101" s="405"/>
      <c r="I101" s="405"/>
      <c r="J101" s="405"/>
      <c r="K101" s="405"/>
      <c r="L101" s="405"/>
    </row>
    <row r="102" spans="3:12">
      <c r="C102" s="405"/>
      <c r="D102" s="405"/>
      <c r="E102" s="405"/>
      <c r="F102" s="405"/>
      <c r="G102" s="405"/>
      <c r="H102" s="405"/>
      <c r="I102" s="405"/>
      <c r="J102" s="405"/>
      <c r="K102" s="405"/>
      <c r="L102" s="405"/>
    </row>
    <row r="103" spans="3:12">
      <c r="C103" s="405"/>
      <c r="D103" s="405"/>
      <c r="E103" s="405"/>
      <c r="F103" s="405"/>
      <c r="G103" s="405"/>
      <c r="H103" s="405"/>
      <c r="I103" s="405"/>
      <c r="J103" s="405"/>
      <c r="K103" s="405"/>
      <c r="L103" s="405"/>
    </row>
    <row r="104" spans="3:12">
      <c r="C104" s="405"/>
      <c r="D104" s="405"/>
      <c r="E104" s="405"/>
      <c r="F104" s="405"/>
      <c r="G104" s="405"/>
      <c r="H104" s="405"/>
      <c r="I104" s="405"/>
      <c r="J104" s="405"/>
      <c r="K104" s="405"/>
      <c r="L104" s="405"/>
    </row>
    <row r="105" spans="3:12">
      <c r="C105" s="405"/>
      <c r="D105" s="405"/>
      <c r="E105" s="405"/>
      <c r="F105" s="405"/>
      <c r="G105" s="405"/>
      <c r="H105" s="405"/>
      <c r="I105" s="405"/>
      <c r="J105" s="405"/>
      <c r="K105" s="405"/>
      <c r="L105" s="405"/>
    </row>
    <row r="106" spans="3:12">
      <c r="C106" s="405"/>
      <c r="D106" s="405"/>
      <c r="E106" s="405"/>
      <c r="F106" s="405"/>
      <c r="G106" s="405"/>
      <c r="H106" s="405"/>
      <c r="I106" s="405"/>
      <c r="J106" s="405"/>
      <c r="K106" s="405"/>
      <c r="L106" s="405"/>
    </row>
    <row r="107" spans="3:12">
      <c r="C107" s="405"/>
      <c r="D107" s="405"/>
      <c r="E107" s="405"/>
      <c r="F107" s="405"/>
      <c r="G107" s="405"/>
      <c r="H107" s="405"/>
      <c r="I107" s="405"/>
      <c r="J107" s="405"/>
      <c r="K107" s="405"/>
      <c r="L107" s="405"/>
    </row>
    <row r="108" spans="3:12">
      <c r="C108" s="405"/>
      <c r="D108" s="405"/>
      <c r="E108" s="405"/>
      <c r="F108" s="405"/>
      <c r="G108" s="405"/>
      <c r="H108" s="405"/>
      <c r="I108" s="405"/>
      <c r="J108" s="405"/>
      <c r="K108" s="405"/>
      <c r="L108" s="405"/>
    </row>
    <row r="109" spans="3:12">
      <c r="C109" s="405"/>
      <c r="D109" s="405"/>
      <c r="E109" s="405"/>
      <c r="F109" s="405"/>
      <c r="G109" s="405"/>
      <c r="H109" s="405"/>
      <c r="I109" s="405"/>
      <c r="J109" s="405"/>
      <c r="K109" s="405"/>
      <c r="L109" s="405"/>
    </row>
    <row r="110" spans="3:12">
      <c r="C110" s="405"/>
      <c r="D110" s="405"/>
      <c r="E110" s="405"/>
      <c r="F110" s="405"/>
      <c r="G110" s="405"/>
      <c r="H110" s="405"/>
      <c r="I110" s="405"/>
      <c r="J110" s="405"/>
      <c r="K110" s="405"/>
      <c r="L110" s="405"/>
    </row>
    <row r="111" spans="3:12">
      <c r="C111" s="405"/>
      <c r="D111" s="405"/>
      <c r="E111" s="405"/>
      <c r="F111" s="405"/>
      <c r="G111" s="405"/>
      <c r="H111" s="405"/>
      <c r="I111" s="405"/>
      <c r="J111" s="405"/>
      <c r="K111" s="405"/>
      <c r="L111" s="405"/>
    </row>
    <row r="112" spans="3:12">
      <c r="C112" s="405"/>
      <c r="D112" s="405"/>
      <c r="E112" s="405"/>
      <c r="F112" s="405"/>
      <c r="G112" s="405"/>
      <c r="H112" s="405"/>
      <c r="I112" s="405"/>
      <c r="J112" s="405"/>
      <c r="K112" s="405"/>
      <c r="L112" s="405"/>
    </row>
    <row r="113" spans="3:12">
      <c r="C113" s="405"/>
      <c r="D113" s="405"/>
      <c r="E113" s="405"/>
      <c r="F113" s="405"/>
      <c r="G113" s="405"/>
      <c r="H113" s="405"/>
      <c r="I113" s="405"/>
      <c r="J113" s="405"/>
      <c r="K113" s="405"/>
      <c r="L113" s="405"/>
    </row>
    <row r="114" spans="3:12">
      <c r="C114" s="405"/>
      <c r="D114" s="405"/>
      <c r="E114" s="405"/>
      <c r="F114" s="405"/>
      <c r="G114" s="405"/>
      <c r="H114" s="405"/>
      <c r="I114" s="405"/>
      <c r="J114" s="405"/>
      <c r="K114" s="405"/>
      <c r="L114" s="405"/>
    </row>
    <row r="115" spans="3:12">
      <c r="C115" s="405"/>
      <c r="D115" s="405"/>
      <c r="E115" s="405"/>
      <c r="F115" s="405"/>
      <c r="G115" s="405"/>
      <c r="H115" s="405"/>
      <c r="I115" s="405"/>
      <c r="J115" s="405"/>
      <c r="K115" s="405"/>
      <c r="L115" s="405"/>
    </row>
    <row r="116" spans="3:12">
      <c r="C116" s="405"/>
      <c r="D116" s="405"/>
      <c r="E116" s="405"/>
      <c r="F116" s="405"/>
      <c r="G116" s="405"/>
      <c r="H116" s="405"/>
      <c r="I116" s="405"/>
      <c r="J116" s="405"/>
      <c r="K116" s="405"/>
      <c r="L116" s="405"/>
    </row>
    <row r="117" spans="3:12">
      <c r="C117" s="405"/>
      <c r="D117" s="405"/>
      <c r="E117" s="405"/>
      <c r="F117" s="405"/>
      <c r="G117" s="405"/>
      <c r="H117" s="405"/>
      <c r="I117" s="405"/>
      <c r="J117" s="405"/>
      <c r="K117" s="405"/>
      <c r="L117" s="405"/>
    </row>
    <row r="118" spans="3:12">
      <c r="C118" s="405"/>
      <c r="D118" s="405"/>
      <c r="E118" s="405"/>
      <c r="F118" s="405"/>
      <c r="G118" s="405"/>
      <c r="H118" s="405"/>
      <c r="I118" s="405"/>
      <c r="J118" s="405"/>
      <c r="K118" s="405"/>
      <c r="L118" s="405"/>
    </row>
    <row r="119" spans="3:12">
      <c r="C119" s="405"/>
      <c r="D119" s="405"/>
      <c r="E119" s="405"/>
      <c r="F119" s="405"/>
      <c r="G119" s="405"/>
      <c r="H119" s="405"/>
      <c r="I119" s="405"/>
      <c r="J119" s="405"/>
      <c r="K119" s="405"/>
      <c r="L119" s="405"/>
    </row>
    <row r="120" spans="3:12">
      <c r="C120" s="405"/>
      <c r="D120" s="405"/>
      <c r="E120" s="405"/>
      <c r="F120" s="405"/>
      <c r="G120" s="405"/>
      <c r="H120" s="405"/>
      <c r="I120" s="405"/>
      <c r="J120" s="405"/>
      <c r="K120" s="405"/>
      <c r="L120" s="405"/>
    </row>
    <row r="121" spans="3:12">
      <c r="C121" s="405"/>
      <c r="D121" s="405"/>
      <c r="E121" s="405"/>
      <c r="F121" s="405"/>
      <c r="G121" s="405"/>
      <c r="H121" s="405"/>
      <c r="I121" s="405"/>
      <c r="J121" s="405"/>
      <c r="K121" s="405"/>
      <c r="L121" s="405"/>
    </row>
    <row r="122" spans="3:12">
      <c r="C122" s="405"/>
      <c r="D122" s="405"/>
      <c r="E122" s="405"/>
      <c r="F122" s="405"/>
      <c r="G122" s="405"/>
      <c r="H122" s="405"/>
      <c r="I122" s="405"/>
      <c r="J122" s="405"/>
      <c r="K122" s="405"/>
      <c r="L122" s="405"/>
    </row>
    <row r="123" spans="3:12">
      <c r="C123" s="405"/>
      <c r="D123" s="405"/>
      <c r="E123" s="405"/>
      <c r="F123" s="405"/>
      <c r="G123" s="405"/>
      <c r="H123" s="405"/>
      <c r="I123" s="405"/>
      <c r="J123" s="405"/>
      <c r="K123" s="405"/>
      <c r="L123" s="405"/>
    </row>
    <row r="124" spans="3:12">
      <c r="C124" s="405"/>
      <c r="D124" s="405"/>
      <c r="E124" s="405"/>
      <c r="F124" s="405"/>
      <c r="G124" s="405"/>
      <c r="H124" s="405"/>
      <c r="I124" s="405"/>
      <c r="J124" s="405"/>
      <c r="K124" s="405"/>
      <c r="L124" s="405"/>
    </row>
    <row r="125" spans="3:12">
      <c r="C125" s="405"/>
      <c r="D125" s="405"/>
      <c r="E125" s="405"/>
      <c r="F125" s="405"/>
      <c r="G125" s="405"/>
      <c r="H125" s="405"/>
      <c r="I125" s="405"/>
      <c r="J125" s="405"/>
      <c r="K125" s="405"/>
      <c r="L125" s="405"/>
    </row>
    <row r="126" spans="3:12">
      <c r="C126" s="405"/>
      <c r="D126" s="405"/>
      <c r="E126" s="405"/>
      <c r="F126" s="405"/>
      <c r="G126" s="405"/>
      <c r="H126" s="405"/>
      <c r="I126" s="405"/>
      <c r="J126" s="405"/>
      <c r="K126" s="405"/>
      <c r="L126" s="405"/>
    </row>
    <row r="127" spans="3:12">
      <c r="C127" s="405"/>
      <c r="D127" s="405"/>
      <c r="E127" s="405"/>
      <c r="F127" s="405"/>
      <c r="G127" s="405"/>
      <c r="H127" s="405"/>
      <c r="I127" s="405"/>
      <c r="J127" s="405"/>
      <c r="K127" s="405"/>
      <c r="L127" s="405"/>
    </row>
    <row r="128" spans="3:12">
      <c r="C128" s="405"/>
      <c r="D128" s="405"/>
      <c r="E128" s="405"/>
      <c r="F128" s="405"/>
      <c r="G128" s="405"/>
      <c r="H128" s="405"/>
      <c r="I128" s="405"/>
      <c r="J128" s="405"/>
      <c r="K128" s="405"/>
      <c r="L128" s="405"/>
    </row>
    <row r="129" spans="3:12">
      <c r="C129" s="405"/>
      <c r="D129" s="405"/>
      <c r="E129" s="405"/>
      <c r="F129" s="405"/>
      <c r="G129" s="405"/>
      <c r="H129" s="405"/>
      <c r="I129" s="405"/>
      <c r="J129" s="405"/>
      <c r="K129" s="405"/>
      <c r="L129" s="405"/>
    </row>
    <row r="130" spans="3:12">
      <c r="C130" s="405"/>
      <c r="D130" s="405"/>
      <c r="E130" s="405"/>
      <c r="F130" s="405"/>
      <c r="G130" s="405"/>
      <c r="H130" s="405"/>
      <c r="I130" s="405"/>
      <c r="J130" s="405"/>
      <c r="K130" s="405"/>
      <c r="L130" s="405"/>
    </row>
    <row r="131" spans="3:12">
      <c r="C131" s="405"/>
      <c r="D131" s="405"/>
      <c r="E131" s="405"/>
      <c r="F131" s="405"/>
      <c r="G131" s="405"/>
      <c r="H131" s="405"/>
      <c r="I131" s="405"/>
      <c r="J131" s="405"/>
      <c r="K131" s="405"/>
      <c r="L131" s="405"/>
    </row>
    <row r="132" spans="3:12">
      <c r="C132" s="405"/>
      <c r="D132" s="405"/>
      <c r="E132" s="405"/>
      <c r="F132" s="405"/>
      <c r="G132" s="405"/>
      <c r="H132" s="405"/>
      <c r="I132" s="405"/>
      <c r="J132" s="405"/>
      <c r="K132" s="405"/>
      <c r="L132" s="405"/>
    </row>
    <row r="133" spans="3:12">
      <c r="C133" s="405"/>
      <c r="D133" s="405"/>
      <c r="E133" s="405"/>
      <c r="F133" s="405"/>
      <c r="G133" s="405"/>
      <c r="H133" s="405"/>
      <c r="I133" s="405"/>
      <c r="J133" s="405"/>
      <c r="K133" s="405"/>
      <c r="L133" s="405"/>
    </row>
    <row r="134" spans="3:12">
      <c r="C134" s="405"/>
      <c r="D134" s="405"/>
      <c r="E134" s="405"/>
      <c r="F134" s="405"/>
      <c r="G134" s="405"/>
      <c r="H134" s="405"/>
      <c r="I134" s="405"/>
      <c r="J134" s="405"/>
      <c r="K134" s="405"/>
      <c r="L134" s="405"/>
    </row>
    <row r="135" spans="3:12">
      <c r="C135" s="405"/>
      <c r="D135" s="405"/>
      <c r="E135" s="405"/>
      <c r="F135" s="405"/>
      <c r="G135" s="405"/>
      <c r="H135" s="405"/>
      <c r="I135" s="405"/>
      <c r="J135" s="405"/>
      <c r="K135" s="405"/>
      <c r="L135" s="405"/>
    </row>
    <row r="136" spans="3:12">
      <c r="C136" s="405"/>
      <c r="D136" s="405"/>
      <c r="E136" s="405"/>
      <c r="F136" s="405"/>
      <c r="G136" s="405"/>
      <c r="H136" s="405"/>
      <c r="I136" s="405"/>
      <c r="J136" s="405"/>
      <c r="K136" s="405"/>
      <c r="L136" s="405"/>
    </row>
    <row r="137" spans="3:12">
      <c r="C137" s="405"/>
      <c r="D137" s="405"/>
      <c r="E137" s="405"/>
      <c r="F137" s="405"/>
      <c r="G137" s="405"/>
      <c r="H137" s="405"/>
      <c r="I137" s="405"/>
      <c r="J137" s="405"/>
      <c r="K137" s="405"/>
      <c r="L137" s="405"/>
    </row>
    <row r="138" spans="3:12">
      <c r="C138" s="405"/>
      <c r="D138" s="405"/>
      <c r="E138" s="405"/>
      <c r="F138" s="405"/>
      <c r="G138" s="405"/>
      <c r="H138" s="405"/>
      <c r="I138" s="405"/>
      <c r="J138" s="405"/>
      <c r="K138" s="405"/>
      <c r="L138" s="405"/>
    </row>
    <row r="139" spans="3:12">
      <c r="C139" s="405"/>
      <c r="D139" s="405"/>
      <c r="E139" s="405"/>
      <c r="F139" s="405"/>
      <c r="G139" s="405"/>
      <c r="H139" s="405"/>
      <c r="I139" s="405"/>
      <c r="J139" s="405"/>
      <c r="K139" s="405"/>
      <c r="L139" s="405"/>
    </row>
    <row r="140" spans="3:12">
      <c r="C140" s="405"/>
      <c r="D140" s="405"/>
      <c r="E140" s="405"/>
      <c r="F140" s="405"/>
      <c r="G140" s="405"/>
      <c r="H140" s="405"/>
      <c r="I140" s="405"/>
      <c r="J140" s="405"/>
      <c r="K140" s="405"/>
      <c r="L140" s="405"/>
    </row>
    <row r="141" spans="3:12">
      <c r="C141" s="405"/>
      <c r="D141" s="405"/>
      <c r="E141" s="405"/>
      <c r="F141" s="405"/>
      <c r="G141" s="405"/>
      <c r="H141" s="405"/>
      <c r="I141" s="405"/>
      <c r="J141" s="405"/>
      <c r="K141" s="405"/>
      <c r="L141" s="405"/>
    </row>
    <row r="142" spans="3:12">
      <c r="C142" s="405"/>
      <c r="D142" s="405"/>
      <c r="E142" s="405"/>
      <c r="F142" s="405"/>
      <c r="G142" s="405"/>
      <c r="H142" s="405"/>
      <c r="I142" s="405"/>
      <c r="J142" s="405"/>
      <c r="K142" s="405"/>
      <c r="L142" s="405"/>
    </row>
    <row r="143" spans="3:12">
      <c r="C143" s="405"/>
      <c r="D143" s="405"/>
      <c r="E143" s="405"/>
      <c r="F143" s="405"/>
      <c r="G143" s="405"/>
      <c r="H143" s="405"/>
      <c r="I143" s="405"/>
      <c r="J143" s="405"/>
      <c r="K143" s="405"/>
      <c r="L143" s="405"/>
    </row>
    <row r="144" spans="3:12">
      <c r="C144" s="405"/>
      <c r="D144" s="405"/>
      <c r="E144" s="405"/>
      <c r="F144" s="405"/>
      <c r="G144" s="405"/>
      <c r="H144" s="405"/>
      <c r="I144" s="405"/>
      <c r="J144" s="405"/>
      <c r="K144" s="405"/>
      <c r="L144" s="405"/>
    </row>
    <row r="145" spans="3:12">
      <c r="C145" s="405"/>
      <c r="D145" s="405"/>
      <c r="E145" s="405"/>
      <c r="F145" s="405"/>
      <c r="G145" s="405"/>
      <c r="H145" s="405"/>
      <c r="I145" s="405"/>
      <c r="J145" s="405"/>
      <c r="K145" s="405"/>
      <c r="L145" s="405"/>
    </row>
    <row r="146" spans="3:12">
      <c r="C146" s="405"/>
      <c r="D146" s="405"/>
      <c r="E146" s="405"/>
      <c r="F146" s="405"/>
      <c r="G146" s="405"/>
      <c r="H146" s="405"/>
      <c r="I146" s="405"/>
      <c r="J146" s="405"/>
      <c r="K146" s="405"/>
      <c r="L146" s="405"/>
    </row>
    <row r="147" spans="3:12">
      <c r="C147" s="405"/>
      <c r="D147" s="405"/>
      <c r="E147" s="405"/>
      <c r="F147" s="405"/>
      <c r="G147" s="405"/>
      <c r="H147" s="405"/>
      <c r="I147" s="405"/>
      <c r="J147" s="405"/>
      <c r="K147" s="405"/>
      <c r="L147" s="405"/>
    </row>
    <row r="148" spans="3:12">
      <c r="C148" s="405"/>
      <c r="D148" s="405"/>
      <c r="E148" s="405"/>
      <c r="F148" s="405"/>
      <c r="G148" s="405"/>
      <c r="H148" s="405"/>
      <c r="I148" s="405"/>
      <c r="J148" s="405"/>
      <c r="K148" s="405"/>
      <c r="L148" s="405"/>
    </row>
    <row r="149" spans="3:12">
      <c r="C149" s="405"/>
      <c r="D149" s="405"/>
      <c r="E149" s="405"/>
      <c r="F149" s="405"/>
      <c r="G149" s="405"/>
      <c r="H149" s="405"/>
      <c r="I149" s="405"/>
      <c r="J149" s="405"/>
      <c r="K149" s="405"/>
      <c r="L149" s="405"/>
    </row>
    <row r="150" spans="3:12">
      <c r="C150" s="405"/>
      <c r="D150" s="405"/>
      <c r="E150" s="405"/>
      <c r="F150" s="405"/>
      <c r="G150" s="405"/>
      <c r="H150" s="405"/>
      <c r="I150" s="405"/>
      <c r="J150" s="405"/>
      <c r="K150" s="405"/>
      <c r="L150" s="405"/>
    </row>
    <row r="151" spans="3:12">
      <c r="C151" s="405"/>
      <c r="D151" s="405"/>
      <c r="E151" s="405"/>
      <c r="F151" s="405"/>
      <c r="G151" s="405"/>
      <c r="H151" s="405"/>
      <c r="I151" s="405"/>
      <c r="J151" s="405"/>
      <c r="K151" s="405"/>
      <c r="L151" s="405"/>
    </row>
    <row r="152" spans="3:12">
      <c r="C152" s="405"/>
      <c r="D152" s="405"/>
      <c r="E152" s="405"/>
      <c r="F152" s="405"/>
      <c r="G152" s="405"/>
      <c r="H152" s="405"/>
      <c r="I152" s="405"/>
      <c r="J152" s="405"/>
      <c r="K152" s="405"/>
      <c r="L152" s="405"/>
    </row>
    <row r="153" spans="3:12">
      <c r="C153" s="405"/>
      <c r="D153" s="405"/>
      <c r="E153" s="405"/>
      <c r="F153" s="405"/>
      <c r="G153" s="405"/>
      <c r="H153" s="405"/>
      <c r="I153" s="405"/>
      <c r="J153" s="405"/>
      <c r="K153" s="405"/>
      <c r="L153" s="405"/>
    </row>
    <row r="154" spans="3:12">
      <c r="C154" s="405"/>
      <c r="D154" s="405"/>
      <c r="E154" s="405"/>
      <c r="F154" s="405"/>
      <c r="G154" s="405"/>
      <c r="H154" s="405"/>
      <c r="I154" s="405"/>
      <c r="J154" s="405"/>
      <c r="K154" s="405"/>
      <c r="L154" s="405"/>
    </row>
    <row r="155" spans="3:12">
      <c r="C155" s="405"/>
      <c r="D155" s="405"/>
      <c r="E155" s="405"/>
      <c r="F155" s="405"/>
      <c r="G155" s="405"/>
      <c r="H155" s="405"/>
      <c r="I155" s="405"/>
      <c r="J155" s="405"/>
      <c r="K155" s="405"/>
      <c r="L155" s="405"/>
    </row>
    <row r="156" spans="3:12">
      <c r="C156" s="405"/>
      <c r="D156" s="405"/>
      <c r="E156" s="405"/>
      <c r="F156" s="405"/>
      <c r="G156" s="405"/>
      <c r="H156" s="405"/>
      <c r="I156" s="405"/>
      <c r="J156" s="405"/>
      <c r="K156" s="405"/>
      <c r="L156" s="405"/>
    </row>
    <row r="157" spans="3:12">
      <c r="C157" s="405"/>
      <c r="D157" s="405"/>
      <c r="E157" s="405"/>
      <c r="F157" s="405"/>
      <c r="G157" s="405"/>
      <c r="H157" s="405"/>
      <c r="I157" s="405"/>
      <c r="J157" s="405"/>
      <c r="K157" s="405"/>
      <c r="L157" s="405"/>
    </row>
    <row r="158" spans="3:12">
      <c r="C158" s="405"/>
      <c r="D158" s="405"/>
      <c r="E158" s="405"/>
      <c r="F158" s="405"/>
      <c r="G158" s="405"/>
      <c r="H158" s="405"/>
      <c r="I158" s="405"/>
      <c r="J158" s="405"/>
      <c r="K158" s="405"/>
      <c r="L158" s="405"/>
    </row>
    <row r="159" spans="3:12">
      <c r="C159" s="405"/>
      <c r="D159" s="405"/>
      <c r="E159" s="405"/>
      <c r="F159" s="405"/>
      <c r="G159" s="405"/>
      <c r="H159" s="405"/>
      <c r="I159" s="405"/>
      <c r="J159" s="405"/>
      <c r="K159" s="405"/>
      <c r="L159" s="405"/>
    </row>
    <row r="160" spans="3:12">
      <c r="C160" s="405"/>
      <c r="D160" s="405"/>
      <c r="E160" s="405"/>
      <c r="F160" s="405"/>
      <c r="G160" s="405"/>
      <c r="H160" s="405"/>
      <c r="I160" s="405"/>
      <c r="J160" s="405"/>
      <c r="K160" s="405"/>
      <c r="L160" s="405"/>
    </row>
    <row r="161" spans="3:12">
      <c r="C161" s="405"/>
      <c r="D161" s="405"/>
      <c r="E161" s="405"/>
      <c r="F161" s="405"/>
      <c r="G161" s="405"/>
      <c r="H161" s="405"/>
      <c r="I161" s="405"/>
      <c r="J161" s="405"/>
      <c r="K161" s="405"/>
      <c r="L161" s="405"/>
    </row>
    <row r="162" spans="3:12">
      <c r="C162" s="405"/>
      <c r="D162" s="405"/>
      <c r="E162" s="405"/>
      <c r="F162" s="405"/>
      <c r="G162" s="405"/>
      <c r="H162" s="405"/>
      <c r="I162" s="405"/>
      <c r="J162" s="405"/>
      <c r="K162" s="405"/>
      <c r="L162" s="405"/>
    </row>
    <row r="163" spans="3:12">
      <c r="C163" s="405"/>
      <c r="D163" s="405"/>
      <c r="E163" s="405"/>
      <c r="F163" s="405"/>
      <c r="G163" s="405"/>
      <c r="H163" s="405"/>
      <c r="I163" s="405"/>
      <c r="J163" s="405"/>
      <c r="K163" s="405"/>
      <c r="L163" s="405"/>
    </row>
    <row r="164" spans="3:12">
      <c r="C164" s="405"/>
      <c r="D164" s="405"/>
      <c r="E164" s="405"/>
      <c r="F164" s="405"/>
      <c r="G164" s="405"/>
      <c r="H164" s="405"/>
      <c r="I164" s="405"/>
      <c r="J164" s="405"/>
      <c r="K164" s="405"/>
      <c r="L164" s="405"/>
    </row>
    <row r="165" spans="3:12">
      <c r="C165" s="405"/>
      <c r="D165" s="405"/>
      <c r="E165" s="405"/>
      <c r="F165" s="405"/>
      <c r="G165" s="405"/>
      <c r="H165" s="405"/>
      <c r="I165" s="405"/>
      <c r="J165" s="405"/>
      <c r="K165" s="405"/>
      <c r="L165" s="405"/>
    </row>
    <row r="166" spans="3:12">
      <c r="C166" s="405"/>
      <c r="D166" s="405"/>
      <c r="E166" s="405"/>
      <c r="F166" s="405"/>
      <c r="G166" s="405"/>
      <c r="H166" s="405"/>
      <c r="I166" s="405"/>
      <c r="J166" s="405"/>
      <c r="K166" s="405"/>
      <c r="L166" s="405"/>
    </row>
    <row r="167" spans="3:12">
      <c r="C167" s="405"/>
      <c r="D167" s="405"/>
      <c r="E167" s="405"/>
      <c r="F167" s="405"/>
      <c r="G167" s="405"/>
      <c r="H167" s="405"/>
      <c r="I167" s="405"/>
      <c r="J167" s="405"/>
      <c r="K167" s="405"/>
      <c r="L167" s="405"/>
    </row>
    <row r="168" spans="3:12">
      <c r="C168" s="405"/>
      <c r="D168" s="405"/>
      <c r="E168" s="405"/>
      <c r="F168" s="405"/>
      <c r="G168" s="405"/>
      <c r="H168" s="405"/>
      <c r="I168" s="405"/>
      <c r="J168" s="405"/>
      <c r="K168" s="405"/>
      <c r="L168" s="405"/>
    </row>
    <row r="169" spans="3:12">
      <c r="C169" s="405"/>
      <c r="D169" s="405"/>
      <c r="E169" s="405"/>
      <c r="F169" s="405"/>
      <c r="G169" s="405"/>
      <c r="H169" s="405"/>
      <c r="I169" s="405"/>
      <c r="J169" s="405"/>
      <c r="K169" s="405"/>
      <c r="L169" s="405"/>
    </row>
    <row r="170" spans="3:12">
      <c r="C170" s="405"/>
      <c r="D170" s="405"/>
      <c r="E170" s="405"/>
      <c r="F170" s="405"/>
      <c r="G170" s="405"/>
      <c r="H170" s="405"/>
      <c r="I170" s="405"/>
      <c r="J170" s="405"/>
      <c r="K170" s="405"/>
      <c r="L170" s="405"/>
    </row>
    <row r="171" spans="3:12">
      <c r="C171" s="405"/>
      <c r="D171" s="405"/>
      <c r="E171" s="405"/>
      <c r="F171" s="405"/>
      <c r="G171" s="405"/>
      <c r="H171" s="405"/>
      <c r="I171" s="405"/>
      <c r="J171" s="405"/>
      <c r="K171" s="405"/>
      <c r="L171" s="405"/>
    </row>
    <row r="172" spans="3:12">
      <c r="C172" s="405"/>
      <c r="D172" s="405"/>
      <c r="E172" s="405"/>
      <c r="F172" s="405"/>
      <c r="G172" s="405"/>
      <c r="H172" s="405"/>
      <c r="I172" s="405"/>
      <c r="J172" s="405"/>
      <c r="K172" s="405"/>
      <c r="L172" s="405"/>
    </row>
    <row r="173" spans="3:12">
      <c r="C173" s="405"/>
      <c r="D173" s="405"/>
      <c r="E173" s="405"/>
      <c r="F173" s="405"/>
      <c r="G173" s="405"/>
      <c r="H173" s="405"/>
      <c r="I173" s="405"/>
      <c r="J173" s="405"/>
      <c r="K173" s="405"/>
      <c r="L173" s="405"/>
    </row>
    <row r="174" spans="3:12">
      <c r="C174" s="405"/>
      <c r="D174" s="405"/>
      <c r="E174" s="405"/>
      <c r="F174" s="405"/>
      <c r="G174" s="405"/>
      <c r="H174" s="405"/>
      <c r="I174" s="405"/>
      <c r="J174" s="405"/>
      <c r="K174" s="405"/>
      <c r="L174" s="405"/>
    </row>
    <row r="175" spans="3:12">
      <c r="C175" s="405"/>
      <c r="D175" s="405"/>
      <c r="E175" s="405"/>
      <c r="F175" s="405"/>
      <c r="G175" s="405"/>
      <c r="H175" s="405"/>
      <c r="I175" s="405"/>
      <c r="J175" s="405"/>
      <c r="K175" s="405"/>
      <c r="L175" s="405"/>
    </row>
    <row r="176" spans="3:12">
      <c r="C176" s="405"/>
      <c r="D176" s="405"/>
      <c r="E176" s="405"/>
      <c r="F176" s="405"/>
      <c r="G176" s="405"/>
      <c r="H176" s="405"/>
      <c r="I176" s="405"/>
      <c r="J176" s="405"/>
      <c r="K176" s="405"/>
      <c r="L176" s="405"/>
    </row>
    <row r="177" spans="3:12">
      <c r="C177" s="405"/>
      <c r="D177" s="405"/>
      <c r="E177" s="405"/>
      <c r="F177" s="405"/>
      <c r="G177" s="405"/>
      <c r="H177" s="405"/>
      <c r="I177" s="405"/>
      <c r="J177" s="405"/>
      <c r="K177" s="405"/>
      <c r="L177" s="405"/>
    </row>
    <row r="178" spans="3:12">
      <c r="C178" s="405"/>
      <c r="D178" s="405"/>
      <c r="E178" s="405"/>
      <c r="F178" s="405"/>
      <c r="G178" s="405"/>
      <c r="H178" s="405"/>
      <c r="I178" s="405"/>
      <c r="J178" s="405"/>
      <c r="K178" s="405"/>
      <c r="L178" s="405"/>
    </row>
    <row r="179" spans="3:12">
      <c r="C179" s="405"/>
      <c r="D179" s="405"/>
      <c r="E179" s="405"/>
      <c r="F179" s="405"/>
      <c r="G179" s="405"/>
      <c r="H179" s="405"/>
      <c r="I179" s="405"/>
      <c r="J179" s="405"/>
      <c r="K179" s="405"/>
      <c r="L179" s="405"/>
    </row>
    <row r="180" spans="3:12">
      <c r="C180" s="405"/>
      <c r="D180" s="405"/>
      <c r="E180" s="405"/>
      <c r="F180" s="405"/>
      <c r="G180" s="405"/>
      <c r="H180" s="405"/>
      <c r="I180" s="405"/>
      <c r="J180" s="405"/>
      <c r="K180" s="405"/>
      <c r="L180" s="405"/>
    </row>
    <row r="181" spans="3:12">
      <c r="C181" s="405"/>
      <c r="D181" s="405"/>
      <c r="E181" s="405"/>
      <c r="F181" s="405"/>
      <c r="G181" s="405"/>
      <c r="H181" s="405"/>
      <c r="I181" s="405"/>
      <c r="J181" s="405"/>
      <c r="K181" s="405"/>
      <c r="L181" s="405"/>
    </row>
    <row r="182" spans="3:12">
      <c r="C182" s="405"/>
      <c r="D182" s="405"/>
      <c r="E182" s="405"/>
      <c r="F182" s="405"/>
      <c r="G182" s="405"/>
      <c r="H182" s="405"/>
      <c r="I182" s="405"/>
      <c r="J182" s="405"/>
      <c r="K182" s="405"/>
      <c r="L182" s="405"/>
    </row>
    <row r="183" spans="3:12">
      <c r="C183" s="405"/>
      <c r="D183" s="405"/>
      <c r="E183" s="405"/>
      <c r="F183" s="405"/>
      <c r="G183" s="405"/>
      <c r="H183" s="405"/>
      <c r="I183" s="405"/>
      <c r="J183" s="405"/>
      <c r="K183" s="405"/>
      <c r="L183" s="405"/>
    </row>
    <row r="184" spans="3:12">
      <c r="C184" s="405"/>
      <c r="D184" s="405"/>
      <c r="E184" s="405"/>
      <c r="F184" s="405"/>
      <c r="G184" s="405"/>
      <c r="H184" s="405"/>
      <c r="I184" s="405"/>
      <c r="J184" s="405"/>
      <c r="K184" s="405"/>
      <c r="L184" s="405"/>
    </row>
    <row r="185" spans="3:12">
      <c r="C185" s="405"/>
      <c r="D185" s="405"/>
      <c r="E185" s="405"/>
      <c r="F185" s="405"/>
      <c r="G185" s="405"/>
      <c r="H185" s="405"/>
      <c r="I185" s="405"/>
      <c r="J185" s="405"/>
      <c r="K185" s="405"/>
      <c r="L185" s="405"/>
    </row>
    <row r="186" spans="3:12">
      <c r="C186" s="405"/>
      <c r="D186" s="405"/>
      <c r="E186" s="405"/>
      <c r="F186" s="405"/>
      <c r="G186" s="405"/>
      <c r="H186" s="405"/>
      <c r="I186" s="405"/>
      <c r="J186" s="405"/>
      <c r="K186" s="405"/>
      <c r="L186" s="405"/>
    </row>
    <row r="187" spans="3:12">
      <c r="C187" s="405"/>
      <c r="D187" s="405"/>
      <c r="E187" s="405"/>
      <c r="F187" s="405"/>
      <c r="G187" s="405"/>
      <c r="H187" s="405"/>
      <c r="I187" s="405"/>
      <c r="J187" s="405"/>
      <c r="K187" s="405"/>
      <c r="L187" s="405"/>
    </row>
    <row r="188" spans="3:12">
      <c r="C188" s="405"/>
      <c r="D188" s="405"/>
      <c r="E188" s="405"/>
      <c r="F188" s="405"/>
      <c r="G188" s="405"/>
      <c r="H188" s="405"/>
      <c r="I188" s="405"/>
      <c r="J188" s="405"/>
      <c r="K188" s="405"/>
      <c r="L188" s="405"/>
    </row>
    <row r="189" spans="3:12">
      <c r="C189" s="405"/>
      <c r="D189" s="405"/>
      <c r="E189" s="405"/>
      <c r="F189" s="405"/>
      <c r="G189" s="405"/>
      <c r="H189" s="405"/>
      <c r="I189" s="405"/>
      <c r="J189" s="405"/>
      <c r="K189" s="405"/>
      <c r="L189" s="405"/>
    </row>
    <row r="190" spans="3:12">
      <c r="C190" s="405"/>
      <c r="D190" s="405"/>
      <c r="E190" s="405"/>
      <c r="F190" s="405"/>
      <c r="G190" s="405"/>
      <c r="H190" s="405"/>
      <c r="I190" s="405"/>
      <c r="J190" s="405"/>
      <c r="K190" s="405"/>
      <c r="L190" s="405"/>
    </row>
    <row r="191" spans="3:12">
      <c r="C191" s="405"/>
      <c r="D191" s="405"/>
      <c r="E191" s="405"/>
      <c r="F191" s="405"/>
      <c r="G191" s="405"/>
      <c r="H191" s="405"/>
      <c r="I191" s="405"/>
      <c r="J191" s="405"/>
      <c r="K191" s="405"/>
      <c r="L191" s="405"/>
    </row>
    <row r="192" spans="3:12">
      <c r="C192" s="405"/>
      <c r="D192" s="405"/>
      <c r="E192" s="405"/>
      <c r="F192" s="405"/>
      <c r="G192" s="405"/>
      <c r="H192" s="405"/>
      <c r="I192" s="405"/>
      <c r="J192" s="405"/>
      <c r="K192" s="405"/>
      <c r="L192" s="405"/>
    </row>
    <row r="193" spans="3:12">
      <c r="C193" s="405"/>
      <c r="D193" s="405"/>
      <c r="E193" s="405"/>
      <c r="F193" s="405"/>
      <c r="G193" s="405"/>
      <c r="H193" s="405"/>
      <c r="I193" s="405"/>
      <c r="J193" s="405"/>
      <c r="K193" s="405"/>
      <c r="L193" s="405"/>
    </row>
    <row r="194" spans="3:12">
      <c r="C194" s="405"/>
      <c r="D194" s="405"/>
      <c r="E194" s="405"/>
      <c r="F194" s="405"/>
      <c r="G194" s="405"/>
      <c r="H194" s="405"/>
      <c r="I194" s="405"/>
      <c r="J194" s="405"/>
      <c r="K194" s="405"/>
      <c r="L194" s="405"/>
    </row>
    <row r="195" spans="3:12">
      <c r="C195" s="405"/>
      <c r="D195" s="405"/>
      <c r="E195" s="405"/>
      <c r="F195" s="405"/>
      <c r="G195" s="405"/>
      <c r="H195" s="405"/>
      <c r="I195" s="405"/>
      <c r="J195" s="405"/>
      <c r="K195" s="405"/>
      <c r="L195" s="405"/>
    </row>
    <row r="196" spans="3:12">
      <c r="C196" s="405"/>
      <c r="D196" s="405"/>
      <c r="E196" s="405"/>
      <c r="F196" s="405"/>
      <c r="G196" s="405"/>
      <c r="H196" s="405"/>
      <c r="I196" s="405"/>
      <c r="J196" s="405"/>
      <c r="K196" s="405"/>
      <c r="L196" s="405"/>
    </row>
    <row r="197" spans="3:12">
      <c r="C197" s="405"/>
      <c r="D197" s="405"/>
      <c r="E197" s="405"/>
      <c r="F197" s="405"/>
      <c r="G197" s="405"/>
      <c r="H197" s="405"/>
      <c r="I197" s="405"/>
      <c r="J197" s="405"/>
      <c r="K197" s="405"/>
      <c r="L197" s="405"/>
    </row>
    <row r="198" spans="3:12">
      <c r="C198" s="405"/>
      <c r="D198" s="405"/>
      <c r="E198" s="405"/>
      <c r="F198" s="405"/>
      <c r="G198" s="405"/>
      <c r="H198" s="405"/>
      <c r="I198" s="405"/>
      <c r="J198" s="405"/>
      <c r="K198" s="405"/>
      <c r="L198" s="405"/>
    </row>
    <row r="199" spans="3:12">
      <c r="C199" s="405"/>
      <c r="D199" s="405"/>
      <c r="E199" s="405"/>
      <c r="F199" s="405"/>
      <c r="G199" s="405"/>
      <c r="H199" s="405"/>
      <c r="I199" s="405"/>
      <c r="J199" s="405"/>
      <c r="K199" s="405"/>
      <c r="L199" s="405"/>
    </row>
    <row r="200" spans="3:12">
      <c r="C200" s="405"/>
      <c r="D200" s="405"/>
      <c r="E200" s="405"/>
      <c r="F200" s="405"/>
      <c r="G200" s="405"/>
      <c r="H200" s="405"/>
      <c r="I200" s="405"/>
      <c r="J200" s="405"/>
      <c r="K200" s="405"/>
      <c r="L200" s="405"/>
    </row>
    <row r="201" spans="3:12">
      <c r="C201" s="405"/>
      <c r="D201" s="405"/>
      <c r="E201" s="405"/>
      <c r="F201" s="405"/>
      <c r="G201" s="405"/>
      <c r="H201" s="405"/>
      <c r="I201" s="405"/>
      <c r="J201" s="405"/>
      <c r="K201" s="405"/>
      <c r="L201" s="405"/>
    </row>
    <row r="202" spans="3:12">
      <c r="C202" s="405"/>
      <c r="D202" s="405"/>
      <c r="E202" s="405"/>
      <c r="F202" s="405"/>
      <c r="G202" s="405"/>
      <c r="H202" s="405"/>
      <c r="I202" s="405"/>
      <c r="J202" s="405"/>
      <c r="K202" s="405"/>
      <c r="L202" s="405"/>
    </row>
    <row r="203" spans="3:12">
      <c r="C203" s="405"/>
      <c r="D203" s="405"/>
      <c r="E203" s="405"/>
      <c r="F203" s="405"/>
      <c r="G203" s="405"/>
      <c r="H203" s="405"/>
      <c r="I203" s="405"/>
      <c r="J203" s="405"/>
      <c r="K203" s="405"/>
      <c r="L203" s="405"/>
    </row>
    <row r="204" spans="3:12">
      <c r="C204" s="405"/>
      <c r="D204" s="405"/>
      <c r="E204" s="405"/>
      <c r="F204" s="405"/>
      <c r="G204" s="405"/>
      <c r="H204" s="405"/>
      <c r="I204" s="405"/>
      <c r="J204" s="405"/>
      <c r="K204" s="405"/>
      <c r="L204" s="405"/>
    </row>
    <row r="205" spans="3:12">
      <c r="C205" s="405"/>
      <c r="D205" s="405"/>
      <c r="E205" s="405"/>
      <c r="F205" s="405"/>
      <c r="G205" s="405"/>
      <c r="H205" s="405"/>
      <c r="I205" s="405"/>
      <c r="J205" s="405"/>
      <c r="K205" s="405"/>
      <c r="L205" s="405"/>
    </row>
    <row r="206" spans="3:12">
      <c r="C206" s="405"/>
      <c r="D206" s="405"/>
      <c r="E206" s="405"/>
      <c r="F206" s="405"/>
      <c r="G206" s="405"/>
      <c r="H206" s="405"/>
      <c r="I206" s="405"/>
      <c r="J206" s="405"/>
      <c r="K206" s="405"/>
      <c r="L206" s="405"/>
    </row>
    <row r="207" spans="3:12">
      <c r="C207" s="405"/>
      <c r="D207" s="405"/>
      <c r="E207" s="405"/>
      <c r="F207" s="405"/>
      <c r="G207" s="405"/>
      <c r="H207" s="405"/>
      <c r="I207" s="405"/>
      <c r="J207" s="405"/>
      <c r="K207" s="405"/>
      <c r="L207" s="405"/>
    </row>
    <row r="208" spans="3:12">
      <c r="C208" s="405"/>
      <c r="D208" s="405"/>
      <c r="E208" s="405"/>
      <c r="F208" s="405"/>
      <c r="G208" s="405"/>
      <c r="H208" s="405"/>
      <c r="I208" s="405"/>
      <c r="J208" s="405"/>
      <c r="K208" s="405"/>
      <c r="L208" s="405"/>
    </row>
    <row r="209" spans="3:12">
      <c r="C209" s="405"/>
      <c r="D209" s="405"/>
      <c r="E209" s="405"/>
      <c r="F209" s="405"/>
      <c r="G209" s="405"/>
      <c r="H209" s="405"/>
      <c r="I209" s="405"/>
      <c r="J209" s="405"/>
      <c r="K209" s="405"/>
      <c r="L209" s="405"/>
    </row>
    <row r="210" spans="3:12">
      <c r="C210" s="405"/>
      <c r="D210" s="405"/>
      <c r="E210" s="405"/>
      <c r="F210" s="405"/>
      <c r="G210" s="405"/>
      <c r="H210" s="405"/>
      <c r="I210" s="405"/>
      <c r="J210" s="405"/>
      <c r="K210" s="405"/>
      <c r="L210" s="405"/>
    </row>
    <row r="211" spans="3:12">
      <c r="C211" s="405"/>
      <c r="D211" s="405"/>
      <c r="E211" s="405"/>
      <c r="F211" s="405"/>
      <c r="G211" s="405"/>
      <c r="H211" s="405"/>
      <c r="I211" s="405"/>
      <c r="J211" s="405"/>
      <c r="K211" s="405"/>
      <c r="L211" s="405"/>
    </row>
    <row r="212" spans="3:12">
      <c r="C212" s="405"/>
      <c r="D212" s="405"/>
      <c r="E212" s="405"/>
      <c r="F212" s="405"/>
      <c r="G212" s="405"/>
      <c r="H212" s="405"/>
      <c r="I212" s="405"/>
      <c r="J212" s="405"/>
      <c r="K212" s="405"/>
      <c r="L212" s="405"/>
    </row>
    <row r="213" spans="3:12">
      <c r="C213" s="405"/>
      <c r="D213" s="405"/>
      <c r="E213" s="405"/>
      <c r="F213" s="405"/>
      <c r="G213" s="405"/>
      <c r="H213" s="405"/>
      <c r="I213" s="405"/>
      <c r="J213" s="405"/>
      <c r="K213" s="405"/>
      <c r="L213" s="405"/>
    </row>
    <row r="214" spans="3:12">
      <c r="C214" s="405"/>
      <c r="D214" s="405"/>
      <c r="E214" s="405"/>
      <c r="F214" s="405"/>
      <c r="G214" s="405"/>
      <c r="H214" s="405"/>
      <c r="I214" s="405"/>
      <c r="J214" s="405"/>
      <c r="K214" s="405"/>
      <c r="L214" s="405"/>
    </row>
    <row r="215" spans="3:12">
      <c r="C215" s="405"/>
      <c r="D215" s="405"/>
      <c r="E215" s="405"/>
      <c r="F215" s="405"/>
      <c r="G215" s="405"/>
      <c r="H215" s="405"/>
      <c r="I215" s="405"/>
      <c r="J215" s="405"/>
      <c r="K215" s="405"/>
      <c r="L215" s="405"/>
    </row>
    <row r="216" spans="3:12">
      <c r="C216" s="405"/>
      <c r="D216" s="405"/>
      <c r="E216" s="405"/>
      <c r="F216" s="405"/>
      <c r="G216" s="405"/>
      <c r="H216" s="405"/>
      <c r="I216" s="405"/>
      <c r="J216" s="405"/>
      <c r="K216" s="405"/>
      <c r="L216" s="405"/>
    </row>
    <row r="217" spans="3:12">
      <c r="C217" s="405"/>
      <c r="D217" s="405"/>
      <c r="E217" s="405"/>
      <c r="F217" s="405"/>
      <c r="G217" s="405"/>
      <c r="H217" s="405"/>
      <c r="I217" s="405"/>
      <c r="J217" s="405"/>
      <c r="K217" s="405"/>
      <c r="L217" s="405"/>
    </row>
    <row r="218" spans="3:12">
      <c r="C218" s="405"/>
      <c r="D218" s="405"/>
      <c r="E218" s="405"/>
      <c r="F218" s="405"/>
      <c r="G218" s="405"/>
      <c r="H218" s="405"/>
      <c r="I218" s="405"/>
      <c r="J218" s="405"/>
      <c r="K218" s="405"/>
      <c r="L218" s="405"/>
    </row>
    <row r="219" spans="3:12">
      <c r="C219" s="405"/>
      <c r="D219" s="405"/>
      <c r="E219" s="405"/>
      <c r="F219" s="405"/>
      <c r="G219" s="405"/>
      <c r="H219" s="405"/>
      <c r="I219" s="405"/>
      <c r="J219" s="405"/>
      <c r="K219" s="405"/>
      <c r="L219" s="405"/>
    </row>
    <row r="220" spans="3:12">
      <c r="C220" s="405"/>
      <c r="D220" s="405"/>
      <c r="E220" s="405"/>
      <c r="F220" s="405"/>
      <c r="G220" s="405"/>
      <c r="H220" s="405"/>
      <c r="I220" s="405"/>
      <c r="J220" s="405"/>
      <c r="K220" s="405"/>
      <c r="L220" s="405"/>
    </row>
    <row r="221" spans="3:12">
      <c r="C221" s="405"/>
      <c r="D221" s="405"/>
      <c r="E221" s="405"/>
      <c r="F221" s="405"/>
      <c r="G221" s="405"/>
      <c r="H221" s="405"/>
      <c r="I221" s="405"/>
      <c r="J221" s="405"/>
      <c r="K221" s="405"/>
      <c r="L221" s="405"/>
    </row>
    <row r="222" spans="3:12">
      <c r="C222" s="405"/>
      <c r="D222" s="405"/>
      <c r="E222" s="405"/>
      <c r="F222" s="405"/>
      <c r="G222" s="405"/>
      <c r="H222" s="405"/>
      <c r="I222" s="405"/>
      <c r="J222" s="405"/>
      <c r="K222" s="405"/>
      <c r="L222" s="405"/>
    </row>
    <row r="223" spans="3:12">
      <c r="C223" s="405"/>
      <c r="D223" s="405"/>
      <c r="E223" s="405"/>
      <c r="F223" s="405"/>
      <c r="G223" s="405"/>
      <c r="H223" s="405"/>
      <c r="I223" s="405"/>
      <c r="J223" s="405"/>
      <c r="K223" s="405"/>
      <c r="L223" s="405"/>
    </row>
    <row r="224" spans="3:12">
      <c r="C224" s="405"/>
      <c r="D224" s="405"/>
      <c r="E224" s="405"/>
      <c r="F224" s="405"/>
      <c r="G224" s="405"/>
      <c r="H224" s="405"/>
      <c r="I224" s="405"/>
      <c r="J224" s="405"/>
      <c r="K224" s="405"/>
      <c r="L224" s="405"/>
    </row>
    <row r="225" spans="3:12">
      <c r="C225" s="405"/>
      <c r="D225" s="405"/>
      <c r="E225" s="405"/>
      <c r="F225" s="405"/>
      <c r="G225" s="405"/>
      <c r="H225" s="405"/>
      <c r="I225" s="405"/>
      <c r="J225" s="405"/>
      <c r="K225" s="405"/>
      <c r="L225" s="405"/>
    </row>
    <row r="226" spans="3:12">
      <c r="C226" s="405"/>
      <c r="D226" s="405"/>
      <c r="E226" s="405"/>
      <c r="F226" s="405"/>
      <c r="G226" s="405"/>
      <c r="H226" s="405"/>
      <c r="I226" s="405"/>
      <c r="J226" s="405"/>
      <c r="K226" s="405"/>
      <c r="L226" s="405"/>
    </row>
    <row r="227" spans="3:12">
      <c r="C227" s="405"/>
      <c r="D227" s="405"/>
      <c r="E227" s="405"/>
      <c r="F227" s="405"/>
      <c r="G227" s="405"/>
      <c r="H227" s="405"/>
      <c r="I227" s="405"/>
      <c r="J227" s="405"/>
      <c r="K227" s="405"/>
      <c r="L227" s="405"/>
    </row>
    <row r="228" spans="3:12">
      <c r="C228" s="405"/>
      <c r="D228" s="405"/>
      <c r="E228" s="405"/>
      <c r="F228" s="405"/>
      <c r="G228" s="405"/>
      <c r="H228" s="405"/>
      <c r="I228" s="405"/>
      <c r="J228" s="405"/>
      <c r="K228" s="405"/>
      <c r="L228" s="405"/>
    </row>
    <row r="229" spans="3:12">
      <c r="C229" s="405"/>
      <c r="D229" s="405"/>
      <c r="E229" s="405"/>
      <c r="F229" s="405"/>
      <c r="G229" s="405"/>
      <c r="H229" s="405"/>
      <c r="I229" s="405"/>
      <c r="J229" s="405"/>
      <c r="K229" s="405"/>
      <c r="L229" s="405"/>
    </row>
    <row r="230" spans="3:12">
      <c r="C230" s="405"/>
      <c r="D230" s="405"/>
      <c r="E230" s="405"/>
      <c r="F230" s="405"/>
      <c r="G230" s="405"/>
      <c r="H230" s="405"/>
      <c r="I230" s="405"/>
      <c r="J230" s="405"/>
      <c r="K230" s="405"/>
      <c r="L230" s="405"/>
    </row>
    <row r="231" spans="3:12">
      <c r="C231" s="405"/>
      <c r="D231" s="405"/>
      <c r="E231" s="405"/>
      <c r="F231" s="405"/>
      <c r="G231" s="405"/>
      <c r="H231" s="405"/>
      <c r="I231" s="405"/>
      <c r="J231" s="405"/>
      <c r="K231" s="405"/>
      <c r="L231" s="405"/>
    </row>
    <row r="232" spans="3:12">
      <c r="C232" s="405"/>
      <c r="D232" s="405"/>
      <c r="E232" s="405"/>
      <c r="F232" s="405"/>
      <c r="G232" s="405"/>
      <c r="H232" s="405"/>
      <c r="I232" s="405"/>
      <c r="J232" s="405"/>
      <c r="K232" s="405"/>
      <c r="L232" s="405"/>
    </row>
    <row r="233" spans="3:12">
      <c r="C233" s="405"/>
      <c r="D233" s="405"/>
      <c r="E233" s="405"/>
      <c r="F233" s="405"/>
      <c r="G233" s="405"/>
      <c r="H233" s="405"/>
      <c r="I233" s="405"/>
      <c r="J233" s="405"/>
      <c r="K233" s="405"/>
      <c r="L233" s="405"/>
    </row>
    <row r="234" spans="3:12">
      <c r="C234" s="405"/>
      <c r="D234" s="405"/>
      <c r="E234" s="405"/>
      <c r="F234" s="405"/>
      <c r="G234" s="405"/>
      <c r="H234" s="405"/>
      <c r="I234" s="405"/>
      <c r="J234" s="405"/>
      <c r="K234" s="405"/>
      <c r="L234" s="405"/>
    </row>
    <row r="235" spans="3:12">
      <c r="C235" s="405"/>
      <c r="D235" s="405"/>
      <c r="E235" s="405"/>
      <c r="F235" s="405"/>
      <c r="G235" s="405"/>
      <c r="H235" s="405"/>
      <c r="I235" s="405"/>
      <c r="J235" s="405"/>
      <c r="K235" s="405"/>
      <c r="L235" s="405"/>
    </row>
    <row r="236" spans="3:12">
      <c r="C236" s="405"/>
      <c r="D236" s="405"/>
      <c r="E236" s="405"/>
      <c r="F236" s="405"/>
      <c r="G236" s="405"/>
      <c r="H236" s="405"/>
      <c r="I236" s="405"/>
      <c r="J236" s="405"/>
      <c r="K236" s="405"/>
      <c r="L236" s="405"/>
    </row>
    <row r="237" spans="3:12">
      <c r="C237" s="405"/>
      <c r="D237" s="405"/>
      <c r="E237" s="405"/>
      <c r="F237" s="405"/>
      <c r="G237" s="405"/>
      <c r="H237" s="405"/>
      <c r="I237" s="405"/>
      <c r="J237" s="405"/>
      <c r="K237" s="405"/>
      <c r="L237" s="405"/>
    </row>
    <row r="238" spans="3:12">
      <c r="C238" s="405"/>
      <c r="D238" s="405"/>
      <c r="E238" s="405"/>
      <c r="F238" s="405"/>
      <c r="G238" s="405"/>
      <c r="H238" s="405"/>
      <c r="I238" s="405"/>
      <c r="J238" s="405"/>
      <c r="K238" s="405"/>
      <c r="L238" s="405"/>
    </row>
    <row r="239" spans="3:12">
      <c r="C239" s="405"/>
      <c r="D239" s="405"/>
      <c r="E239" s="405"/>
      <c r="F239" s="405"/>
      <c r="G239" s="405"/>
      <c r="H239" s="405"/>
      <c r="I239" s="405"/>
      <c r="J239" s="405"/>
      <c r="K239" s="405"/>
      <c r="L239" s="405"/>
    </row>
    <row r="240" spans="3:12">
      <c r="C240" s="405"/>
      <c r="D240" s="405"/>
      <c r="E240" s="405"/>
      <c r="F240" s="405"/>
      <c r="G240" s="405"/>
      <c r="H240" s="405"/>
      <c r="I240" s="405"/>
      <c r="J240" s="405"/>
      <c r="K240" s="405"/>
      <c r="L240" s="405"/>
    </row>
    <row r="241" spans="3:12">
      <c r="C241" s="405"/>
      <c r="D241" s="405"/>
      <c r="E241" s="405"/>
      <c r="F241" s="405"/>
      <c r="G241" s="405"/>
      <c r="H241" s="405"/>
      <c r="I241" s="405"/>
      <c r="J241" s="405"/>
      <c r="K241" s="405"/>
      <c r="L241" s="405"/>
    </row>
    <row r="242" spans="3:12">
      <c r="C242" s="405"/>
      <c r="D242" s="405"/>
      <c r="E242" s="405"/>
      <c r="F242" s="405"/>
      <c r="G242" s="405"/>
      <c r="H242" s="405"/>
      <c r="I242" s="405"/>
      <c r="J242" s="405"/>
      <c r="K242" s="405"/>
      <c r="L242" s="405"/>
    </row>
    <row r="243" spans="3:12">
      <c r="C243" s="405"/>
      <c r="D243" s="405"/>
      <c r="E243" s="405"/>
      <c r="F243" s="405"/>
      <c r="G243" s="405"/>
      <c r="H243" s="405"/>
      <c r="I243" s="405"/>
      <c r="J243" s="405"/>
      <c r="K243" s="405"/>
      <c r="L243" s="405"/>
    </row>
    <row r="244" spans="3:12">
      <c r="C244" s="405"/>
      <c r="D244" s="405"/>
      <c r="E244" s="405"/>
      <c r="F244" s="405"/>
      <c r="G244" s="405"/>
      <c r="H244" s="405"/>
      <c r="I244" s="405"/>
      <c r="J244" s="405"/>
      <c r="K244" s="405"/>
      <c r="L244" s="405"/>
    </row>
    <row r="245" spans="3:12">
      <c r="C245" s="405"/>
      <c r="D245" s="405"/>
      <c r="E245" s="405"/>
      <c r="F245" s="405"/>
      <c r="G245" s="405"/>
      <c r="H245" s="405"/>
      <c r="I245" s="405"/>
      <c r="J245" s="405"/>
      <c r="K245" s="405"/>
      <c r="L245" s="405"/>
    </row>
    <row r="246" spans="3:12">
      <c r="C246" s="405"/>
      <c r="D246" s="405"/>
      <c r="E246" s="405"/>
      <c r="F246" s="405"/>
      <c r="G246" s="405"/>
      <c r="H246" s="405"/>
      <c r="I246" s="405"/>
      <c r="J246" s="405"/>
      <c r="K246" s="405"/>
      <c r="L246" s="405"/>
    </row>
    <row r="247" spans="3:12">
      <c r="C247" s="405"/>
      <c r="D247" s="405"/>
      <c r="E247" s="405"/>
      <c r="F247" s="405"/>
      <c r="G247" s="405"/>
      <c r="H247" s="405"/>
      <c r="I247" s="405"/>
      <c r="J247" s="405"/>
      <c r="K247" s="405"/>
      <c r="L247" s="405"/>
    </row>
    <row r="248" spans="3:12">
      <c r="C248" s="405"/>
      <c r="D248" s="405"/>
      <c r="E248" s="405"/>
      <c r="F248" s="405"/>
      <c r="G248" s="405"/>
      <c r="H248" s="405"/>
      <c r="I248" s="405"/>
      <c r="J248" s="405"/>
      <c r="K248" s="405"/>
      <c r="L248" s="405"/>
    </row>
    <row r="249" spans="3:12">
      <c r="C249" s="405"/>
      <c r="D249" s="405"/>
      <c r="E249" s="405"/>
      <c r="F249" s="405"/>
      <c r="G249" s="405"/>
      <c r="H249" s="405"/>
      <c r="I249" s="405"/>
      <c r="J249" s="405"/>
      <c r="K249" s="405"/>
      <c r="L249" s="405"/>
    </row>
    <row r="250" spans="3:12">
      <c r="C250" s="405"/>
      <c r="D250" s="405"/>
      <c r="E250" s="405"/>
      <c r="F250" s="405"/>
      <c r="G250" s="405"/>
      <c r="H250" s="405"/>
      <c r="I250" s="405"/>
      <c r="J250" s="405"/>
      <c r="K250" s="405"/>
      <c r="L250" s="405"/>
    </row>
    <row r="251" spans="3:12">
      <c r="C251" s="405"/>
      <c r="D251" s="405"/>
      <c r="E251" s="405"/>
      <c r="F251" s="405"/>
      <c r="G251" s="405"/>
      <c r="H251" s="405"/>
      <c r="I251" s="405"/>
      <c r="J251" s="405"/>
      <c r="K251" s="405"/>
      <c r="L251" s="405"/>
    </row>
    <row r="252" spans="3:12">
      <c r="C252" s="405"/>
      <c r="D252" s="405"/>
      <c r="E252" s="405"/>
      <c r="F252" s="405"/>
      <c r="G252" s="405"/>
      <c r="H252" s="405"/>
      <c r="I252" s="405"/>
      <c r="J252" s="405"/>
      <c r="K252" s="405"/>
      <c r="L252" s="405"/>
    </row>
    <row r="253" spans="3:12">
      <c r="C253" s="405"/>
      <c r="D253" s="405"/>
      <c r="E253" s="405"/>
      <c r="F253" s="405"/>
      <c r="G253" s="405"/>
      <c r="H253" s="405"/>
      <c r="I253" s="405"/>
      <c r="J253" s="405"/>
      <c r="K253" s="405"/>
      <c r="L253" s="405"/>
    </row>
    <row r="254" spans="3:12">
      <c r="C254" s="405"/>
      <c r="D254" s="405"/>
      <c r="E254" s="405"/>
      <c r="F254" s="405"/>
      <c r="G254" s="405"/>
      <c r="H254" s="405"/>
      <c r="I254" s="405"/>
      <c r="J254" s="405"/>
      <c r="K254" s="405"/>
      <c r="L254" s="405"/>
    </row>
    <row r="255" spans="3:12">
      <c r="C255" s="405"/>
      <c r="D255" s="405"/>
      <c r="E255" s="405"/>
      <c r="F255" s="405"/>
      <c r="G255" s="405"/>
      <c r="H255" s="405"/>
      <c r="I255" s="405"/>
      <c r="J255" s="405"/>
      <c r="K255" s="405"/>
      <c r="L255" s="405"/>
    </row>
    <row r="256" spans="3:12">
      <c r="C256" s="405"/>
      <c r="D256" s="405"/>
      <c r="E256" s="405"/>
      <c r="F256" s="405"/>
      <c r="G256" s="405"/>
      <c r="H256" s="405"/>
      <c r="I256" s="405"/>
      <c r="J256" s="405"/>
      <c r="K256" s="405"/>
      <c r="L256" s="405"/>
    </row>
    <row r="257" spans="3:12">
      <c r="C257" s="405"/>
      <c r="D257" s="405"/>
      <c r="E257" s="405"/>
      <c r="F257" s="405"/>
      <c r="G257" s="405"/>
      <c r="H257" s="405"/>
      <c r="I257" s="405"/>
      <c r="J257" s="405"/>
      <c r="K257" s="405"/>
      <c r="L257" s="405"/>
    </row>
    <row r="258" spans="3:12">
      <c r="C258" s="405"/>
      <c r="D258" s="405"/>
      <c r="E258" s="405"/>
      <c r="F258" s="405"/>
      <c r="G258" s="405"/>
      <c r="H258" s="405"/>
      <c r="I258" s="405"/>
      <c r="J258" s="405"/>
      <c r="K258" s="405"/>
      <c r="L258" s="405"/>
    </row>
    <row r="259" spans="3:12">
      <c r="C259" s="405"/>
      <c r="D259" s="405"/>
      <c r="E259" s="405"/>
      <c r="F259" s="405"/>
      <c r="G259" s="405"/>
      <c r="H259" s="405"/>
      <c r="I259" s="405"/>
      <c r="J259" s="405"/>
      <c r="K259" s="405"/>
      <c r="L259" s="405"/>
    </row>
    <row r="260" spans="3:12">
      <c r="C260" s="405"/>
      <c r="D260" s="405"/>
      <c r="E260" s="405"/>
      <c r="F260" s="405"/>
      <c r="G260" s="405"/>
      <c r="H260" s="405"/>
      <c r="I260" s="405"/>
      <c r="J260" s="405"/>
      <c r="K260" s="405"/>
      <c r="L260" s="405"/>
    </row>
    <row r="261" spans="3:12">
      <c r="C261" s="405"/>
      <c r="D261" s="405"/>
      <c r="E261" s="405"/>
      <c r="F261" s="405"/>
      <c r="G261" s="405"/>
      <c r="H261" s="405"/>
      <c r="I261" s="405"/>
      <c r="J261" s="405"/>
      <c r="K261" s="405"/>
      <c r="L261" s="405"/>
    </row>
    <row r="262" spans="3:12">
      <c r="C262" s="405"/>
      <c r="D262" s="405"/>
      <c r="E262" s="405"/>
      <c r="F262" s="405"/>
      <c r="G262" s="405"/>
      <c r="H262" s="405"/>
      <c r="I262" s="405"/>
      <c r="J262" s="405"/>
      <c r="K262" s="405"/>
      <c r="L262" s="405"/>
    </row>
    <row r="263" spans="3:12">
      <c r="C263" s="405"/>
      <c r="D263" s="405"/>
      <c r="E263" s="405"/>
      <c r="F263" s="405"/>
      <c r="G263" s="405"/>
      <c r="H263" s="405"/>
      <c r="I263" s="405"/>
      <c r="J263" s="405"/>
      <c r="K263" s="405"/>
      <c r="L263" s="405"/>
    </row>
    <row r="264" spans="3:12">
      <c r="C264" s="405"/>
      <c r="D264" s="405"/>
      <c r="E264" s="405"/>
      <c r="F264" s="405"/>
      <c r="G264" s="405"/>
      <c r="H264" s="405"/>
      <c r="I264" s="405"/>
      <c r="J264" s="405"/>
      <c r="K264" s="405"/>
      <c r="L264" s="405"/>
    </row>
    <row r="265" spans="3:12">
      <c r="C265" s="405"/>
      <c r="D265" s="405"/>
      <c r="E265" s="405"/>
      <c r="F265" s="405"/>
      <c r="G265" s="405"/>
      <c r="H265" s="405"/>
      <c r="I265" s="405"/>
      <c r="J265" s="405"/>
      <c r="K265" s="405"/>
      <c r="L265" s="405"/>
    </row>
    <row r="266" spans="3:12">
      <c r="C266" s="405"/>
      <c r="D266" s="405"/>
      <c r="E266" s="405"/>
      <c r="F266" s="405"/>
      <c r="G266" s="405"/>
      <c r="H266" s="405"/>
      <c r="I266" s="405"/>
      <c r="J266" s="405"/>
      <c r="K266" s="405"/>
      <c r="L266" s="405"/>
    </row>
    <row r="267" spans="3:12">
      <c r="C267" s="405"/>
      <c r="D267" s="405"/>
      <c r="E267" s="405"/>
      <c r="F267" s="405"/>
      <c r="G267" s="405"/>
      <c r="H267" s="405"/>
      <c r="I267" s="405"/>
      <c r="J267" s="405"/>
      <c r="K267" s="405"/>
      <c r="L267" s="405"/>
    </row>
    <row r="268" spans="3:12">
      <c r="C268" s="405"/>
      <c r="D268" s="405"/>
      <c r="E268" s="405"/>
      <c r="F268" s="405"/>
      <c r="G268" s="405"/>
      <c r="H268" s="405"/>
      <c r="I268" s="405"/>
      <c r="J268" s="405"/>
      <c r="K268" s="405"/>
      <c r="L268" s="405"/>
    </row>
    <row r="269" spans="3:12">
      <c r="C269" s="405"/>
      <c r="D269" s="405"/>
      <c r="E269" s="405"/>
      <c r="F269" s="405"/>
      <c r="G269" s="405"/>
      <c r="H269" s="405"/>
      <c r="I269" s="405"/>
      <c r="J269" s="405"/>
      <c r="K269" s="405"/>
      <c r="L269" s="405"/>
    </row>
    <row r="270" spans="3:12">
      <c r="C270" s="405"/>
      <c r="D270" s="405"/>
      <c r="E270" s="405"/>
      <c r="F270" s="405"/>
      <c r="G270" s="405"/>
      <c r="H270" s="405"/>
      <c r="I270" s="405"/>
      <c r="J270" s="405"/>
      <c r="K270" s="405"/>
      <c r="L270" s="405"/>
    </row>
    <row r="271" spans="3:12">
      <c r="C271" s="405"/>
      <c r="D271" s="405"/>
      <c r="E271" s="405"/>
      <c r="F271" s="405"/>
      <c r="G271" s="405"/>
      <c r="H271" s="405"/>
      <c r="I271" s="405"/>
      <c r="J271" s="405"/>
      <c r="K271" s="405"/>
      <c r="L271" s="405"/>
    </row>
    <row r="272" spans="3:12">
      <c r="C272" s="405"/>
      <c r="D272" s="405"/>
      <c r="E272" s="405"/>
      <c r="F272" s="405"/>
      <c r="G272" s="405"/>
      <c r="H272" s="405"/>
      <c r="I272" s="405"/>
      <c r="J272" s="405"/>
      <c r="K272" s="405"/>
      <c r="L272" s="405"/>
    </row>
    <row r="273" spans="3:12">
      <c r="C273" s="405"/>
      <c r="D273" s="405"/>
      <c r="E273" s="405"/>
      <c r="F273" s="405"/>
      <c r="G273" s="405"/>
      <c r="H273" s="405"/>
      <c r="I273" s="405"/>
      <c r="J273" s="405"/>
      <c r="K273" s="405"/>
      <c r="L273" s="405"/>
    </row>
    <row r="274" spans="3:12">
      <c r="C274" s="405"/>
      <c r="D274" s="405"/>
      <c r="E274" s="405"/>
      <c r="F274" s="405"/>
      <c r="G274" s="405"/>
      <c r="H274" s="405"/>
      <c r="I274" s="405"/>
      <c r="J274" s="405"/>
      <c r="K274" s="405"/>
      <c r="L274" s="405"/>
    </row>
    <row r="275" spans="3:12">
      <c r="C275" s="405"/>
      <c r="D275" s="405"/>
      <c r="E275" s="405"/>
      <c r="F275" s="405"/>
      <c r="G275" s="405"/>
      <c r="H275" s="405"/>
      <c r="I275" s="405"/>
      <c r="J275" s="405"/>
      <c r="K275" s="405"/>
      <c r="L275" s="405"/>
    </row>
    <row r="276" spans="3:12">
      <c r="C276" s="405"/>
      <c r="D276" s="405"/>
      <c r="E276" s="405"/>
      <c r="F276" s="405"/>
      <c r="G276" s="405"/>
      <c r="H276" s="405"/>
      <c r="I276" s="405"/>
      <c r="J276" s="405"/>
      <c r="K276" s="405"/>
      <c r="L276" s="405"/>
    </row>
    <row r="277" spans="3:12">
      <c r="C277" s="405"/>
      <c r="D277" s="405"/>
      <c r="E277" s="405"/>
      <c r="F277" s="405"/>
      <c r="G277" s="405"/>
      <c r="H277" s="405"/>
      <c r="I277" s="405"/>
      <c r="J277" s="405"/>
      <c r="K277" s="405"/>
      <c r="L277" s="405"/>
    </row>
    <row r="278" spans="3:12">
      <c r="C278" s="405"/>
      <c r="D278" s="405"/>
      <c r="E278" s="405"/>
      <c r="F278" s="405"/>
      <c r="G278" s="405"/>
      <c r="H278" s="405"/>
      <c r="I278" s="405"/>
      <c r="J278" s="405"/>
      <c r="K278" s="405"/>
      <c r="L278" s="405"/>
    </row>
    <row r="279" spans="3:12">
      <c r="C279" s="405"/>
      <c r="D279" s="405"/>
      <c r="E279" s="405"/>
      <c r="F279" s="405"/>
      <c r="G279" s="405"/>
      <c r="H279" s="405"/>
      <c r="I279" s="405"/>
      <c r="J279" s="405"/>
      <c r="K279" s="405"/>
      <c r="L279" s="405"/>
    </row>
    <row r="280" spans="3:12">
      <c r="C280" s="405"/>
      <c r="D280" s="405"/>
      <c r="E280" s="405"/>
      <c r="F280" s="405"/>
      <c r="G280" s="405"/>
      <c r="H280" s="405"/>
      <c r="I280" s="405"/>
      <c r="J280" s="405"/>
      <c r="K280" s="405"/>
      <c r="L280" s="405"/>
    </row>
    <row r="281" spans="3:12">
      <c r="C281" s="405"/>
      <c r="D281" s="405"/>
      <c r="E281" s="405"/>
      <c r="F281" s="405"/>
      <c r="G281" s="405"/>
      <c r="H281" s="405"/>
      <c r="I281" s="405"/>
      <c r="J281" s="405"/>
      <c r="K281" s="405"/>
      <c r="L281" s="405"/>
    </row>
    <row r="282" spans="3:12">
      <c r="C282" s="405"/>
      <c r="D282" s="405"/>
      <c r="E282" s="405"/>
      <c r="F282" s="405"/>
      <c r="G282" s="405"/>
      <c r="H282" s="405"/>
      <c r="I282" s="405"/>
      <c r="J282" s="405"/>
      <c r="K282" s="405"/>
      <c r="L282" s="405"/>
    </row>
    <row r="283" spans="3:12">
      <c r="C283" s="405"/>
      <c r="D283" s="405"/>
      <c r="E283" s="405"/>
      <c r="F283" s="405"/>
      <c r="G283" s="405"/>
      <c r="H283" s="405"/>
      <c r="I283" s="405"/>
      <c r="J283" s="405"/>
      <c r="K283" s="405"/>
      <c r="L283" s="405"/>
    </row>
    <row r="284" spans="3:12">
      <c r="C284" s="405"/>
      <c r="D284" s="405"/>
      <c r="E284" s="405"/>
      <c r="F284" s="405"/>
      <c r="G284" s="405"/>
      <c r="H284" s="405"/>
      <c r="I284" s="405"/>
      <c r="J284" s="405"/>
      <c r="K284" s="405"/>
      <c r="L284" s="405"/>
    </row>
    <row r="285" spans="3:12">
      <c r="C285" s="405"/>
      <c r="D285" s="405"/>
      <c r="E285" s="405"/>
      <c r="F285" s="405"/>
      <c r="G285" s="405"/>
      <c r="H285" s="405"/>
      <c r="I285" s="405"/>
      <c r="J285" s="405"/>
      <c r="K285" s="405"/>
      <c r="L285" s="405"/>
    </row>
    <row r="286" spans="3:12">
      <c r="C286" s="405"/>
      <c r="D286" s="405"/>
      <c r="E286" s="405"/>
      <c r="F286" s="405"/>
      <c r="G286" s="405"/>
      <c r="H286" s="405"/>
      <c r="I286" s="405"/>
      <c r="J286" s="405"/>
      <c r="K286" s="405"/>
      <c r="L286" s="405"/>
    </row>
    <row r="287" spans="3:12">
      <c r="C287" s="405"/>
      <c r="D287" s="405"/>
      <c r="E287" s="405"/>
      <c r="F287" s="405"/>
      <c r="G287" s="405"/>
      <c r="H287" s="405"/>
      <c r="I287" s="405"/>
      <c r="J287" s="405"/>
      <c r="K287" s="405"/>
      <c r="L287" s="405"/>
    </row>
    <row r="288" spans="3:12">
      <c r="C288" s="405"/>
      <c r="D288" s="405"/>
      <c r="E288" s="405"/>
      <c r="F288" s="405"/>
      <c r="G288" s="405"/>
      <c r="H288" s="405"/>
      <c r="I288" s="405"/>
      <c r="J288" s="405"/>
      <c r="K288" s="405"/>
      <c r="L288" s="405"/>
    </row>
    <row r="289" spans="3:12">
      <c r="C289" s="405"/>
      <c r="D289" s="405"/>
      <c r="E289" s="405"/>
      <c r="F289" s="405"/>
      <c r="G289" s="405"/>
      <c r="H289" s="405"/>
      <c r="I289" s="405"/>
      <c r="J289" s="405"/>
      <c r="K289" s="405"/>
      <c r="L289" s="405"/>
    </row>
    <row r="290" spans="3:12">
      <c r="C290" s="405"/>
      <c r="D290" s="405"/>
      <c r="E290" s="405"/>
      <c r="F290" s="405"/>
      <c r="G290" s="405"/>
      <c r="H290" s="405"/>
      <c r="I290" s="405"/>
      <c r="J290" s="405"/>
      <c r="K290" s="405"/>
      <c r="L290" s="405"/>
    </row>
    <row r="291" spans="3:12">
      <c r="C291" s="405"/>
      <c r="D291" s="405"/>
      <c r="E291" s="405"/>
      <c r="F291" s="405"/>
      <c r="G291" s="405"/>
      <c r="H291" s="405"/>
      <c r="I291" s="405"/>
      <c r="J291" s="405"/>
      <c r="K291" s="405"/>
      <c r="L291" s="405"/>
    </row>
    <row r="292" spans="3:12">
      <c r="C292" s="405"/>
      <c r="D292" s="405"/>
      <c r="E292" s="405"/>
      <c r="F292" s="405"/>
      <c r="G292" s="405"/>
      <c r="H292" s="405"/>
      <c r="I292" s="405"/>
      <c r="J292" s="405"/>
      <c r="K292" s="405"/>
      <c r="L292" s="405"/>
    </row>
    <row r="293" spans="3:12">
      <c r="C293" s="405"/>
      <c r="D293" s="405"/>
      <c r="E293" s="405"/>
      <c r="F293" s="405"/>
      <c r="G293" s="405"/>
      <c r="H293" s="405"/>
      <c r="I293" s="405"/>
      <c r="J293" s="405"/>
      <c r="K293" s="405"/>
      <c r="L293" s="405"/>
    </row>
    <row r="294" spans="3:12">
      <c r="C294" s="405"/>
      <c r="D294" s="405"/>
      <c r="E294" s="405"/>
      <c r="F294" s="405"/>
      <c r="G294" s="405"/>
      <c r="H294" s="405"/>
      <c r="I294" s="405"/>
      <c r="J294" s="405"/>
      <c r="K294" s="405"/>
      <c r="L294" s="405"/>
    </row>
    <row r="295" spans="3:12">
      <c r="C295" s="405"/>
      <c r="D295" s="405"/>
      <c r="E295" s="405"/>
      <c r="F295" s="405"/>
      <c r="G295" s="405"/>
      <c r="H295" s="405"/>
      <c r="I295" s="405"/>
      <c r="J295" s="405"/>
      <c r="K295" s="405"/>
      <c r="L295" s="405"/>
    </row>
    <row r="296" spans="3:12">
      <c r="C296" s="405"/>
      <c r="D296" s="405"/>
      <c r="E296" s="405"/>
      <c r="F296" s="405"/>
      <c r="G296" s="405"/>
      <c r="H296" s="405"/>
      <c r="I296" s="405"/>
      <c r="J296" s="405"/>
      <c r="K296" s="405"/>
      <c r="L296" s="405"/>
    </row>
    <row r="297" spans="3:12">
      <c r="C297" s="405"/>
      <c r="D297" s="405"/>
      <c r="E297" s="405"/>
      <c r="F297" s="405"/>
      <c r="G297" s="405"/>
      <c r="H297" s="405"/>
      <c r="I297" s="405"/>
      <c r="J297" s="405"/>
      <c r="K297" s="405"/>
      <c r="L297" s="405"/>
    </row>
    <row r="298" spans="3:12">
      <c r="C298" s="405"/>
      <c r="D298" s="405"/>
      <c r="E298" s="405"/>
      <c r="F298" s="405"/>
      <c r="G298" s="405"/>
      <c r="H298" s="405"/>
      <c r="I298" s="405"/>
      <c r="J298" s="405"/>
      <c r="K298" s="405"/>
      <c r="L298" s="405"/>
    </row>
    <row r="299" spans="3:12">
      <c r="C299" s="405"/>
      <c r="D299" s="405"/>
      <c r="E299" s="405"/>
      <c r="F299" s="405"/>
      <c r="G299" s="405"/>
      <c r="H299" s="405"/>
      <c r="I299" s="405"/>
      <c r="J299" s="405"/>
      <c r="K299" s="405"/>
      <c r="L299" s="405"/>
    </row>
    <row r="300" spans="3:12">
      <c r="C300" s="405"/>
      <c r="D300" s="405"/>
      <c r="E300" s="405"/>
      <c r="F300" s="405"/>
      <c r="G300" s="405"/>
      <c r="H300" s="405"/>
      <c r="I300" s="405"/>
      <c r="J300" s="405"/>
      <c r="K300" s="405"/>
      <c r="L300" s="405"/>
    </row>
    <row r="301" spans="3:12">
      <c r="C301" s="405"/>
      <c r="D301" s="405"/>
      <c r="E301" s="405"/>
      <c r="F301" s="405"/>
      <c r="G301" s="405"/>
      <c r="H301" s="405"/>
      <c r="I301" s="405"/>
      <c r="J301" s="405"/>
      <c r="K301" s="405"/>
      <c r="L301" s="405"/>
    </row>
    <row r="302" spans="3:12">
      <c r="C302" s="405"/>
      <c r="D302" s="405"/>
      <c r="E302" s="405"/>
      <c r="F302" s="405"/>
      <c r="G302" s="405"/>
      <c r="H302" s="405"/>
      <c r="I302" s="405"/>
      <c r="J302" s="405"/>
      <c r="K302" s="405"/>
      <c r="L302" s="405"/>
    </row>
    <row r="303" spans="3:12">
      <c r="C303" s="405"/>
      <c r="D303" s="405"/>
      <c r="E303" s="405"/>
      <c r="F303" s="405"/>
      <c r="G303" s="405"/>
      <c r="H303" s="405"/>
      <c r="I303" s="405"/>
      <c r="J303" s="405"/>
      <c r="K303" s="405"/>
      <c r="L303" s="405"/>
    </row>
    <row r="304" spans="3:12">
      <c r="C304" s="405"/>
      <c r="D304" s="405"/>
      <c r="E304" s="405"/>
      <c r="F304" s="405"/>
      <c r="G304" s="405"/>
      <c r="H304" s="405"/>
      <c r="I304" s="405"/>
      <c r="J304" s="405"/>
      <c r="K304" s="405"/>
      <c r="L304" s="405"/>
    </row>
    <row r="305" spans="3:12">
      <c r="C305" s="405"/>
      <c r="D305" s="405"/>
      <c r="E305" s="405"/>
      <c r="F305" s="405"/>
      <c r="G305" s="405"/>
      <c r="H305" s="405"/>
      <c r="I305" s="405"/>
      <c r="J305" s="405"/>
      <c r="K305" s="405"/>
      <c r="L305" s="405"/>
    </row>
    <row r="306" spans="3:12">
      <c r="C306" s="405"/>
      <c r="D306" s="405"/>
      <c r="E306" s="405"/>
      <c r="F306" s="405"/>
      <c r="G306" s="405"/>
      <c r="H306" s="405"/>
      <c r="I306" s="405"/>
      <c r="J306" s="405"/>
      <c r="K306" s="405"/>
      <c r="L306" s="405"/>
    </row>
    <row r="307" spans="3:12">
      <c r="C307" s="405"/>
      <c r="D307" s="405"/>
      <c r="E307" s="405"/>
      <c r="F307" s="405"/>
      <c r="G307" s="405"/>
      <c r="H307" s="405"/>
      <c r="I307" s="405"/>
      <c r="J307" s="405"/>
      <c r="K307" s="405"/>
      <c r="L307" s="405"/>
    </row>
    <row r="308" spans="3:12">
      <c r="C308" s="405"/>
      <c r="D308" s="405"/>
      <c r="E308" s="405"/>
      <c r="F308" s="405"/>
      <c r="G308" s="405"/>
      <c r="H308" s="405"/>
      <c r="I308" s="405"/>
      <c r="J308" s="405"/>
      <c r="K308" s="405"/>
      <c r="L308" s="405"/>
    </row>
    <row r="309" spans="3:12">
      <c r="C309" s="405"/>
      <c r="D309" s="405"/>
      <c r="E309" s="405"/>
      <c r="F309" s="405"/>
      <c r="G309" s="405"/>
      <c r="H309" s="405"/>
      <c r="I309" s="405"/>
      <c r="J309" s="405"/>
      <c r="K309" s="405"/>
      <c r="L309" s="405"/>
    </row>
    <row r="310" spans="3:12">
      <c r="C310" s="405"/>
      <c r="D310" s="405"/>
      <c r="E310" s="405"/>
      <c r="F310" s="405"/>
      <c r="G310" s="405"/>
      <c r="H310" s="405"/>
      <c r="I310" s="405"/>
      <c r="J310" s="405"/>
      <c r="K310" s="405"/>
      <c r="L310" s="405"/>
    </row>
    <row r="311" spans="3:12">
      <c r="C311" s="405"/>
      <c r="D311" s="405"/>
      <c r="E311" s="405"/>
      <c r="F311" s="405"/>
      <c r="G311" s="405"/>
      <c r="H311" s="405"/>
      <c r="I311" s="405"/>
      <c r="J311" s="405"/>
      <c r="K311" s="405"/>
      <c r="L311" s="405"/>
    </row>
    <row r="312" spans="3:12">
      <c r="C312" s="405"/>
      <c r="D312" s="405"/>
      <c r="E312" s="405"/>
      <c r="F312" s="405"/>
      <c r="G312" s="405"/>
      <c r="H312" s="405"/>
      <c r="I312" s="405"/>
      <c r="J312" s="405"/>
      <c r="K312" s="405"/>
      <c r="L312" s="405"/>
    </row>
    <row r="313" spans="3:12">
      <c r="C313" s="405"/>
      <c r="D313" s="405"/>
      <c r="E313" s="405"/>
      <c r="F313" s="405"/>
      <c r="G313" s="405"/>
      <c r="H313" s="405"/>
      <c r="I313" s="405"/>
      <c r="J313" s="405"/>
      <c r="K313" s="405"/>
      <c r="L313" s="405"/>
    </row>
    <row r="314" spans="3:12">
      <c r="C314" s="405"/>
      <c r="D314" s="405"/>
      <c r="E314" s="405"/>
      <c r="F314" s="405"/>
      <c r="G314" s="405"/>
      <c r="H314" s="405"/>
      <c r="I314" s="405"/>
      <c r="J314" s="405"/>
      <c r="K314" s="405"/>
      <c r="L314" s="405"/>
    </row>
    <row r="315" spans="3:12">
      <c r="C315" s="405"/>
      <c r="D315" s="405"/>
      <c r="E315" s="405"/>
      <c r="F315" s="405"/>
      <c r="G315" s="405"/>
      <c r="H315" s="405"/>
      <c r="I315" s="405"/>
      <c r="J315" s="405"/>
      <c r="K315" s="405"/>
      <c r="L315" s="405"/>
    </row>
    <row r="316" spans="3:12">
      <c r="C316" s="405"/>
      <c r="D316" s="405"/>
      <c r="E316" s="405"/>
      <c r="F316" s="405"/>
      <c r="G316" s="405"/>
      <c r="H316" s="405"/>
      <c r="I316" s="405"/>
      <c r="J316" s="405"/>
      <c r="K316" s="405"/>
      <c r="L316" s="405"/>
    </row>
    <row r="317" spans="3:12">
      <c r="C317" s="405"/>
      <c r="D317" s="405"/>
      <c r="E317" s="405"/>
      <c r="F317" s="405"/>
      <c r="G317" s="405"/>
      <c r="H317" s="405"/>
      <c r="I317" s="405"/>
      <c r="J317" s="405"/>
      <c r="K317" s="405"/>
      <c r="L317" s="405"/>
    </row>
    <row r="318" spans="3:12">
      <c r="C318" s="405"/>
      <c r="D318" s="405"/>
      <c r="E318" s="405"/>
      <c r="F318" s="405"/>
      <c r="G318" s="405"/>
      <c r="H318" s="405"/>
      <c r="I318" s="405"/>
      <c r="J318" s="405"/>
      <c r="K318" s="405"/>
      <c r="L318" s="405"/>
    </row>
    <row r="319" spans="3:12">
      <c r="C319" s="405"/>
      <c r="D319" s="405"/>
      <c r="E319" s="405"/>
      <c r="F319" s="405"/>
      <c r="G319" s="405"/>
      <c r="H319" s="405"/>
      <c r="I319" s="405"/>
      <c r="J319" s="405"/>
      <c r="K319" s="405"/>
      <c r="L319" s="405"/>
    </row>
    <row r="320" spans="3:12">
      <c r="C320" s="405"/>
      <c r="D320" s="405"/>
      <c r="E320" s="405"/>
      <c r="F320" s="405"/>
      <c r="G320" s="405"/>
      <c r="H320" s="405"/>
      <c r="I320" s="405"/>
      <c r="J320" s="405"/>
      <c r="K320" s="405"/>
      <c r="L320" s="405"/>
    </row>
    <row r="321" spans="3:12">
      <c r="C321" s="405"/>
      <c r="D321" s="405"/>
      <c r="E321" s="405"/>
      <c r="F321" s="405"/>
      <c r="G321" s="405"/>
      <c r="H321" s="405"/>
      <c r="I321" s="405"/>
      <c r="J321" s="405"/>
      <c r="K321" s="405"/>
      <c r="L321" s="405"/>
    </row>
    <row r="322" spans="3:12">
      <c r="C322" s="405"/>
      <c r="D322" s="405"/>
      <c r="E322" s="405"/>
      <c r="F322" s="405"/>
      <c r="G322" s="405"/>
      <c r="H322" s="405"/>
      <c r="I322" s="405"/>
      <c r="J322" s="405"/>
      <c r="K322" s="405"/>
      <c r="L322" s="405"/>
    </row>
    <row r="323" spans="3:12">
      <c r="C323" s="405"/>
      <c r="D323" s="405"/>
      <c r="E323" s="405"/>
      <c r="F323" s="405"/>
      <c r="G323" s="405"/>
      <c r="H323" s="405"/>
      <c r="I323" s="405"/>
      <c r="J323" s="405"/>
      <c r="K323" s="405"/>
      <c r="L323" s="405"/>
    </row>
    <row r="324" spans="3:12">
      <c r="C324" s="405"/>
      <c r="D324" s="405"/>
      <c r="E324" s="405"/>
      <c r="F324" s="405"/>
      <c r="G324" s="405"/>
      <c r="H324" s="405"/>
      <c r="I324" s="405"/>
      <c r="J324" s="405"/>
      <c r="K324" s="405"/>
      <c r="L324" s="405"/>
    </row>
    <row r="325" spans="3:12">
      <c r="C325" s="405"/>
      <c r="D325" s="405"/>
      <c r="E325" s="405"/>
      <c r="F325" s="405"/>
      <c r="G325" s="405"/>
      <c r="H325" s="405"/>
      <c r="I325" s="405"/>
      <c r="J325" s="405"/>
      <c r="K325" s="405"/>
      <c r="L325" s="405"/>
    </row>
    <row r="326" spans="3:12">
      <c r="C326" s="405"/>
      <c r="D326" s="405"/>
      <c r="E326" s="405"/>
      <c r="F326" s="405"/>
      <c r="G326" s="405"/>
      <c r="H326" s="405"/>
      <c r="I326" s="405"/>
      <c r="J326" s="405"/>
      <c r="K326" s="405"/>
      <c r="L326" s="405"/>
    </row>
    <row r="327" spans="3:12">
      <c r="C327" s="405"/>
      <c r="D327" s="405"/>
      <c r="E327" s="405"/>
      <c r="F327" s="405"/>
      <c r="G327" s="405"/>
      <c r="H327" s="405"/>
      <c r="I327" s="405"/>
      <c r="J327" s="405"/>
      <c r="K327" s="405"/>
      <c r="L327" s="405"/>
    </row>
    <row r="328" spans="3:12">
      <c r="C328" s="405"/>
      <c r="D328" s="405"/>
      <c r="E328" s="405"/>
      <c r="F328" s="405"/>
      <c r="G328" s="405"/>
      <c r="H328" s="405"/>
      <c r="I328" s="405"/>
      <c r="J328" s="405"/>
      <c r="K328" s="405"/>
      <c r="L328" s="405"/>
    </row>
    <row r="329" spans="3:12">
      <c r="C329" s="405"/>
      <c r="D329" s="405"/>
      <c r="E329" s="405"/>
      <c r="F329" s="405"/>
      <c r="G329" s="405"/>
      <c r="H329" s="405"/>
      <c r="I329" s="405"/>
      <c r="J329" s="405"/>
      <c r="K329" s="405"/>
      <c r="L329" s="405"/>
    </row>
    <row r="330" spans="3:12">
      <c r="C330" s="405"/>
      <c r="D330" s="405"/>
      <c r="E330" s="405"/>
      <c r="F330" s="405"/>
      <c r="G330" s="405"/>
      <c r="H330" s="405"/>
      <c r="I330" s="405"/>
      <c r="J330" s="405"/>
      <c r="K330" s="405"/>
      <c r="L330" s="405"/>
    </row>
    <row r="331" spans="3:12">
      <c r="C331" s="405"/>
      <c r="D331" s="405"/>
      <c r="E331" s="405"/>
      <c r="F331" s="405"/>
      <c r="G331" s="405"/>
      <c r="H331" s="405"/>
      <c r="I331" s="405"/>
      <c r="J331" s="405"/>
      <c r="K331" s="405"/>
      <c r="L331" s="405"/>
    </row>
    <row r="332" spans="3:12">
      <c r="C332" s="405"/>
      <c r="D332" s="405"/>
      <c r="E332" s="405"/>
      <c r="F332" s="405"/>
      <c r="G332" s="405"/>
      <c r="H332" s="405"/>
      <c r="I332" s="405"/>
      <c r="J332" s="405"/>
      <c r="K332" s="405"/>
      <c r="L332" s="405"/>
    </row>
    <row r="333" spans="3:12">
      <c r="C333" s="405"/>
      <c r="D333" s="405"/>
      <c r="E333" s="405"/>
      <c r="F333" s="405"/>
      <c r="G333" s="405"/>
      <c r="H333" s="405"/>
      <c r="I333" s="405"/>
      <c r="J333" s="405"/>
      <c r="K333" s="405"/>
      <c r="L333" s="405"/>
    </row>
    <row r="334" spans="3:12">
      <c r="C334" s="405"/>
      <c r="D334" s="405"/>
      <c r="E334" s="405"/>
      <c r="F334" s="405"/>
      <c r="G334" s="405"/>
      <c r="H334" s="405"/>
      <c r="I334" s="405"/>
      <c r="J334" s="405"/>
      <c r="K334" s="405"/>
      <c r="L334" s="405"/>
    </row>
    <row r="335" spans="3:12">
      <c r="C335" s="405"/>
      <c r="D335" s="405"/>
      <c r="E335" s="405"/>
      <c r="F335" s="405"/>
      <c r="G335" s="405"/>
      <c r="H335" s="405"/>
      <c r="I335" s="405"/>
      <c r="J335" s="405"/>
      <c r="K335" s="405"/>
      <c r="L335" s="405"/>
    </row>
    <row r="336" spans="3:12">
      <c r="C336" s="405"/>
      <c r="D336" s="405"/>
      <c r="E336" s="405"/>
      <c r="F336" s="405"/>
      <c r="G336" s="405"/>
      <c r="H336" s="405"/>
      <c r="I336" s="405"/>
      <c r="J336" s="405"/>
      <c r="K336" s="405"/>
      <c r="L336" s="405"/>
    </row>
    <row r="337" spans="3:12">
      <c r="C337" s="405"/>
      <c r="D337" s="405"/>
      <c r="E337" s="405"/>
      <c r="F337" s="405"/>
      <c r="G337" s="405"/>
      <c r="H337" s="405"/>
      <c r="I337" s="405"/>
      <c r="J337" s="405"/>
      <c r="K337" s="405"/>
      <c r="L337" s="405"/>
    </row>
    <row r="338" spans="3:12">
      <c r="C338" s="405"/>
      <c r="D338" s="405"/>
      <c r="E338" s="405"/>
      <c r="F338" s="405"/>
      <c r="G338" s="405"/>
      <c r="H338" s="405"/>
      <c r="I338" s="405"/>
      <c r="J338" s="405"/>
      <c r="K338" s="405"/>
      <c r="L338" s="405"/>
    </row>
    <row r="339" spans="3:12">
      <c r="C339" s="405"/>
      <c r="D339" s="405"/>
      <c r="E339" s="405"/>
      <c r="F339" s="405"/>
      <c r="G339" s="405"/>
      <c r="H339" s="405"/>
      <c r="I339" s="405"/>
      <c r="J339" s="405"/>
      <c r="K339" s="405"/>
      <c r="L339" s="405"/>
    </row>
    <row r="340" spans="3:12">
      <c r="C340" s="405"/>
      <c r="D340" s="405"/>
      <c r="E340" s="405"/>
      <c r="F340" s="405"/>
      <c r="G340" s="405"/>
      <c r="H340" s="405"/>
      <c r="I340" s="405"/>
      <c r="J340" s="405"/>
      <c r="K340" s="405"/>
      <c r="L340" s="405"/>
    </row>
    <row r="341" spans="3:12">
      <c r="C341" s="405"/>
      <c r="D341" s="405"/>
      <c r="E341" s="405"/>
      <c r="F341" s="405"/>
      <c r="G341" s="405"/>
      <c r="H341" s="405"/>
      <c r="I341" s="405"/>
      <c r="J341" s="405"/>
      <c r="K341" s="405"/>
      <c r="L341" s="405"/>
    </row>
    <row r="342" spans="3:12">
      <c r="C342" s="405"/>
      <c r="D342" s="405"/>
      <c r="E342" s="405"/>
      <c r="F342" s="405"/>
      <c r="G342" s="405"/>
      <c r="H342" s="405"/>
      <c r="I342" s="405"/>
      <c r="J342" s="405"/>
      <c r="K342" s="405"/>
      <c r="L342" s="405"/>
    </row>
    <row r="343" spans="3:12">
      <c r="C343" s="405"/>
      <c r="D343" s="405"/>
      <c r="E343" s="405"/>
      <c r="F343" s="405"/>
      <c r="G343" s="405"/>
      <c r="H343" s="405"/>
      <c r="I343" s="405"/>
      <c r="J343" s="405"/>
      <c r="K343" s="405"/>
      <c r="L343" s="405"/>
    </row>
    <row r="344" spans="3:12">
      <c r="C344" s="405"/>
      <c r="D344" s="405"/>
      <c r="E344" s="405"/>
      <c r="F344" s="405"/>
      <c r="G344" s="405"/>
      <c r="H344" s="405"/>
      <c r="I344" s="405"/>
      <c r="J344" s="405"/>
      <c r="K344" s="405"/>
      <c r="L344" s="405"/>
    </row>
    <row r="345" spans="3:12">
      <c r="C345" s="405"/>
      <c r="D345" s="405"/>
      <c r="E345" s="405"/>
      <c r="F345" s="405"/>
      <c r="G345" s="405"/>
      <c r="H345" s="405"/>
      <c r="I345" s="405"/>
      <c r="J345" s="405"/>
      <c r="K345" s="405"/>
      <c r="L345" s="405"/>
    </row>
    <row r="346" spans="3:12">
      <c r="C346" s="405"/>
      <c r="D346" s="405"/>
      <c r="E346" s="405"/>
      <c r="F346" s="405"/>
      <c r="G346" s="405"/>
      <c r="H346" s="405"/>
      <c r="I346" s="405"/>
      <c r="J346" s="405"/>
      <c r="K346" s="405"/>
      <c r="L346" s="405"/>
    </row>
    <row r="347" spans="3:12">
      <c r="C347" s="405"/>
      <c r="D347" s="405"/>
      <c r="E347" s="405"/>
      <c r="F347" s="405"/>
      <c r="G347" s="405"/>
      <c r="H347" s="405"/>
      <c r="I347" s="405"/>
      <c r="J347" s="405"/>
      <c r="K347" s="405"/>
      <c r="L347" s="405"/>
    </row>
    <row r="348" spans="3:12">
      <c r="C348" s="405"/>
      <c r="D348" s="405"/>
      <c r="E348" s="405"/>
      <c r="F348" s="405"/>
      <c r="G348" s="405"/>
      <c r="H348" s="405"/>
      <c r="I348" s="405"/>
      <c r="J348" s="405"/>
      <c r="K348" s="405"/>
      <c r="L348" s="405"/>
    </row>
    <row r="349" spans="3:12">
      <c r="C349" s="405"/>
      <c r="D349" s="405"/>
      <c r="E349" s="405"/>
      <c r="F349" s="405"/>
      <c r="G349" s="405"/>
      <c r="H349" s="405"/>
      <c r="I349" s="405"/>
      <c r="J349" s="405"/>
      <c r="K349" s="405"/>
      <c r="L349" s="405"/>
    </row>
    <row r="350" spans="3:12">
      <c r="C350" s="405"/>
      <c r="D350" s="405"/>
      <c r="E350" s="405"/>
      <c r="F350" s="405"/>
      <c r="G350" s="405"/>
      <c r="H350" s="405"/>
      <c r="I350" s="405"/>
      <c r="J350" s="405"/>
      <c r="K350" s="405"/>
      <c r="L350" s="405"/>
    </row>
    <row r="351" spans="3:12">
      <c r="C351" s="405"/>
      <c r="D351" s="405"/>
      <c r="E351" s="405"/>
      <c r="F351" s="405"/>
      <c r="G351" s="405"/>
      <c r="H351" s="405"/>
      <c r="I351" s="405"/>
      <c r="J351" s="405"/>
      <c r="K351" s="405"/>
      <c r="L351" s="405"/>
    </row>
    <row r="352" spans="3:12">
      <c r="C352" s="405"/>
      <c r="D352" s="405"/>
      <c r="E352" s="405"/>
      <c r="F352" s="405"/>
      <c r="G352" s="405"/>
      <c r="H352" s="405"/>
      <c r="I352" s="405"/>
      <c r="J352" s="405"/>
      <c r="K352" s="405"/>
      <c r="L352" s="405"/>
    </row>
    <row r="353" spans="3:12">
      <c r="C353" s="405"/>
      <c r="D353" s="405"/>
      <c r="E353" s="405"/>
      <c r="F353" s="405"/>
      <c r="G353" s="405"/>
      <c r="H353" s="405"/>
      <c r="I353" s="405"/>
      <c r="J353" s="405"/>
      <c r="K353" s="405"/>
      <c r="L353" s="405"/>
    </row>
    <row r="354" spans="3:12">
      <c r="C354" s="405"/>
      <c r="D354" s="405"/>
      <c r="E354" s="405"/>
      <c r="F354" s="405"/>
      <c r="G354" s="405"/>
      <c r="H354" s="405"/>
      <c r="I354" s="405"/>
      <c r="J354" s="405"/>
      <c r="K354" s="405"/>
      <c r="L354" s="405"/>
    </row>
    <row r="355" spans="3:12">
      <c r="C355" s="405"/>
      <c r="D355" s="405"/>
      <c r="E355" s="405"/>
      <c r="F355" s="405"/>
      <c r="G355" s="405"/>
      <c r="H355" s="405"/>
      <c r="I355" s="405"/>
      <c r="J355" s="405"/>
      <c r="K355" s="405"/>
      <c r="L355" s="405"/>
    </row>
    <row r="356" spans="3:12">
      <c r="C356" s="405"/>
      <c r="D356" s="405"/>
      <c r="E356" s="405"/>
      <c r="F356" s="405"/>
      <c r="G356" s="405"/>
      <c r="H356" s="405"/>
      <c r="I356" s="405"/>
      <c r="J356" s="405"/>
      <c r="K356" s="405"/>
      <c r="L356" s="405"/>
    </row>
    <row r="357" spans="3:12">
      <c r="C357" s="405"/>
      <c r="D357" s="405"/>
      <c r="E357" s="405"/>
      <c r="F357" s="405"/>
      <c r="G357" s="405"/>
      <c r="H357" s="405"/>
      <c r="I357" s="405"/>
      <c r="J357" s="405"/>
      <c r="K357" s="405"/>
      <c r="L357" s="405"/>
    </row>
    <row r="358" spans="3:12">
      <c r="C358" s="405"/>
      <c r="D358" s="405"/>
      <c r="E358" s="405"/>
      <c r="F358" s="405"/>
      <c r="G358" s="405"/>
      <c r="H358" s="405"/>
      <c r="I358" s="405"/>
      <c r="J358" s="405"/>
      <c r="K358" s="405"/>
      <c r="L358" s="405"/>
    </row>
    <row r="359" spans="3:12">
      <c r="C359" s="405"/>
      <c r="D359" s="405"/>
      <c r="E359" s="405"/>
      <c r="F359" s="405"/>
      <c r="G359" s="405"/>
      <c r="H359" s="405"/>
      <c r="I359" s="405"/>
      <c r="J359" s="405"/>
      <c r="K359" s="405"/>
      <c r="L359" s="405"/>
    </row>
    <row r="360" spans="3:12">
      <c r="C360" s="405"/>
      <c r="D360" s="405"/>
      <c r="E360" s="405"/>
      <c r="F360" s="405"/>
      <c r="G360" s="405"/>
      <c r="H360" s="405"/>
      <c r="I360" s="405"/>
      <c r="J360" s="405"/>
      <c r="K360" s="405"/>
      <c r="L360" s="405"/>
    </row>
    <row r="361" spans="3:12">
      <c r="C361" s="405"/>
      <c r="D361" s="405"/>
      <c r="E361" s="405"/>
      <c r="F361" s="405"/>
      <c r="G361" s="405"/>
      <c r="H361" s="405"/>
      <c r="I361" s="405"/>
      <c r="J361" s="405"/>
      <c r="K361" s="405"/>
      <c r="L361" s="405"/>
    </row>
    <row r="362" spans="3:12">
      <c r="C362" s="405"/>
      <c r="D362" s="405"/>
      <c r="E362" s="405"/>
      <c r="F362" s="405"/>
      <c r="G362" s="405"/>
      <c r="H362" s="405"/>
      <c r="I362" s="405"/>
      <c r="J362" s="405"/>
      <c r="K362" s="405"/>
      <c r="L362" s="405"/>
    </row>
    <row r="363" spans="3:12">
      <c r="C363" s="405"/>
      <c r="D363" s="405"/>
      <c r="E363" s="405"/>
      <c r="F363" s="405"/>
      <c r="G363" s="405"/>
      <c r="H363" s="405"/>
      <c r="I363" s="405"/>
      <c r="J363" s="405"/>
      <c r="K363" s="405"/>
      <c r="L363" s="405"/>
    </row>
    <row r="364" spans="3:12">
      <c r="C364" s="405"/>
      <c r="D364" s="405"/>
      <c r="E364" s="405"/>
      <c r="F364" s="405"/>
      <c r="G364" s="405"/>
      <c r="H364" s="405"/>
      <c r="I364" s="405"/>
      <c r="J364" s="405"/>
      <c r="K364" s="405"/>
      <c r="L364" s="405"/>
    </row>
    <row r="365" spans="3:12">
      <c r="C365" s="405"/>
      <c r="D365" s="405"/>
      <c r="E365" s="405"/>
      <c r="F365" s="405"/>
      <c r="G365" s="405"/>
      <c r="H365" s="405"/>
      <c r="I365" s="405"/>
      <c r="J365" s="405"/>
      <c r="K365" s="405"/>
      <c r="L365" s="405"/>
    </row>
    <row r="366" spans="3:12">
      <c r="C366" s="405"/>
      <c r="D366" s="405"/>
      <c r="E366" s="405"/>
      <c r="F366" s="405"/>
      <c r="G366" s="405"/>
      <c r="H366" s="405"/>
      <c r="I366" s="405"/>
      <c r="J366" s="405"/>
      <c r="K366" s="405"/>
      <c r="L366" s="405"/>
    </row>
    <row r="367" spans="3:12">
      <c r="C367" s="405"/>
      <c r="D367" s="405"/>
      <c r="E367" s="405"/>
      <c r="F367" s="405"/>
      <c r="G367" s="405"/>
      <c r="H367" s="405"/>
      <c r="I367" s="405"/>
      <c r="J367" s="405"/>
      <c r="K367" s="405"/>
      <c r="L367" s="405"/>
    </row>
    <row r="368" spans="3:12">
      <c r="C368" s="405"/>
      <c r="D368" s="405"/>
      <c r="E368" s="405"/>
      <c r="F368" s="405"/>
      <c r="G368" s="405"/>
      <c r="H368" s="405"/>
      <c r="I368" s="405"/>
      <c r="J368" s="405"/>
      <c r="K368" s="405"/>
      <c r="L368" s="405"/>
    </row>
    <row r="369" spans="3:12">
      <c r="C369" s="405"/>
      <c r="D369" s="405"/>
      <c r="E369" s="405"/>
      <c r="F369" s="405"/>
      <c r="G369" s="405"/>
      <c r="H369" s="405"/>
      <c r="I369" s="405"/>
      <c r="J369" s="405"/>
      <c r="K369" s="405"/>
      <c r="L369" s="405"/>
    </row>
    <row r="370" spans="3:12">
      <c r="C370" s="405"/>
      <c r="D370" s="405"/>
      <c r="E370" s="405"/>
      <c r="F370" s="405"/>
      <c r="G370" s="405"/>
      <c r="H370" s="405"/>
      <c r="I370" s="405"/>
      <c r="J370" s="405"/>
      <c r="K370" s="405"/>
      <c r="L370" s="405"/>
    </row>
    <row r="371" spans="3:12">
      <c r="C371" s="405"/>
      <c r="D371" s="405"/>
      <c r="E371" s="405"/>
      <c r="F371" s="405"/>
      <c r="G371" s="405"/>
      <c r="H371" s="405"/>
      <c r="I371" s="405"/>
      <c r="J371" s="405"/>
      <c r="K371" s="405"/>
      <c r="L371" s="405"/>
    </row>
    <row r="372" spans="3:12">
      <c r="C372" s="405"/>
      <c r="D372" s="405"/>
      <c r="E372" s="405"/>
      <c r="F372" s="405"/>
      <c r="G372" s="405"/>
      <c r="H372" s="405"/>
      <c r="I372" s="405"/>
      <c r="J372" s="405"/>
      <c r="K372" s="405"/>
      <c r="L372" s="405"/>
    </row>
    <row r="373" spans="3:12">
      <c r="C373" s="405"/>
      <c r="D373" s="405"/>
      <c r="E373" s="405"/>
      <c r="F373" s="405"/>
      <c r="G373" s="405"/>
      <c r="H373" s="405"/>
      <c r="I373" s="405"/>
      <c r="J373" s="405"/>
      <c r="K373" s="405"/>
      <c r="L373" s="405"/>
    </row>
    <row r="374" spans="3:12">
      <c r="C374" s="405"/>
      <c r="D374" s="405"/>
      <c r="E374" s="405"/>
      <c r="F374" s="405"/>
      <c r="G374" s="405"/>
      <c r="H374" s="405"/>
      <c r="I374" s="405"/>
      <c r="J374" s="405"/>
      <c r="K374" s="405"/>
      <c r="L374" s="405"/>
    </row>
    <row r="375" spans="3:12">
      <c r="C375" s="405"/>
      <c r="D375" s="405"/>
      <c r="E375" s="405"/>
      <c r="F375" s="405"/>
      <c r="G375" s="405"/>
      <c r="H375" s="405"/>
      <c r="I375" s="405"/>
      <c r="J375" s="405"/>
      <c r="K375" s="405"/>
      <c r="L375" s="405"/>
    </row>
    <row r="376" spans="3:12">
      <c r="C376" s="405"/>
      <c r="D376" s="405"/>
      <c r="E376" s="405"/>
      <c r="F376" s="405"/>
      <c r="G376" s="405"/>
      <c r="H376" s="405"/>
      <c r="I376" s="405"/>
      <c r="J376" s="405"/>
      <c r="K376" s="405"/>
      <c r="L376" s="405"/>
    </row>
    <row r="377" spans="3:12">
      <c r="C377" s="405"/>
      <c r="D377" s="405"/>
      <c r="E377" s="405"/>
      <c r="F377" s="405"/>
      <c r="G377" s="405"/>
      <c r="H377" s="405"/>
      <c r="I377" s="405"/>
      <c r="J377" s="405"/>
      <c r="K377" s="405"/>
      <c r="L377" s="405"/>
    </row>
    <row r="378" spans="3:12">
      <c r="C378" s="405"/>
      <c r="D378" s="405"/>
      <c r="E378" s="405"/>
      <c r="F378" s="405"/>
      <c r="G378" s="405"/>
      <c r="H378" s="405"/>
      <c r="I378" s="405"/>
      <c r="J378" s="405"/>
      <c r="K378" s="405"/>
      <c r="L378" s="405"/>
    </row>
    <row r="379" spans="3:12">
      <c r="C379" s="405"/>
      <c r="D379" s="405"/>
      <c r="E379" s="405"/>
      <c r="F379" s="405"/>
      <c r="G379" s="405"/>
      <c r="H379" s="405"/>
      <c r="I379" s="405"/>
      <c r="J379" s="405"/>
      <c r="K379" s="405"/>
      <c r="L379" s="405"/>
    </row>
    <row r="380" spans="3:12">
      <c r="C380" s="405"/>
      <c r="D380" s="405"/>
      <c r="E380" s="405"/>
      <c r="F380" s="405"/>
      <c r="G380" s="405"/>
      <c r="H380" s="405"/>
      <c r="I380" s="405"/>
      <c r="J380" s="405"/>
      <c r="K380" s="405"/>
      <c r="L380" s="405"/>
    </row>
    <row r="381" spans="3:12">
      <c r="C381" s="405"/>
      <c r="D381" s="405"/>
      <c r="E381" s="405"/>
      <c r="F381" s="405"/>
      <c r="G381" s="405"/>
      <c r="H381" s="405"/>
      <c r="I381" s="405"/>
      <c r="J381" s="405"/>
      <c r="K381" s="405"/>
      <c r="L381" s="405"/>
    </row>
    <row r="382" spans="3:12">
      <c r="C382" s="405"/>
      <c r="D382" s="405"/>
      <c r="E382" s="405"/>
      <c r="F382" s="405"/>
      <c r="G382" s="405"/>
      <c r="H382" s="405"/>
      <c r="I382" s="405"/>
      <c r="J382" s="405"/>
      <c r="K382" s="405"/>
      <c r="L382" s="405"/>
    </row>
    <row r="383" spans="3:12">
      <c r="C383" s="405"/>
      <c r="D383" s="405"/>
      <c r="E383" s="405"/>
      <c r="F383" s="405"/>
      <c r="G383" s="405"/>
      <c r="H383" s="405"/>
      <c r="I383" s="405"/>
      <c r="J383" s="405"/>
      <c r="K383" s="405"/>
      <c r="L383" s="405"/>
    </row>
    <row r="384" spans="3:12">
      <c r="C384" s="405"/>
      <c r="D384" s="405"/>
      <c r="E384" s="405"/>
      <c r="F384" s="405"/>
      <c r="G384" s="405"/>
      <c r="H384" s="405"/>
      <c r="I384" s="405"/>
      <c r="J384" s="405"/>
      <c r="K384" s="405"/>
      <c r="L384" s="405"/>
    </row>
    <row r="385" spans="3:12">
      <c r="C385" s="405"/>
      <c r="D385" s="405"/>
      <c r="E385" s="405"/>
      <c r="F385" s="405"/>
      <c r="G385" s="405"/>
      <c r="H385" s="405"/>
      <c r="I385" s="405"/>
      <c r="J385" s="405"/>
      <c r="K385" s="405"/>
      <c r="L385" s="405"/>
    </row>
    <row r="386" spans="3:12">
      <c r="C386" s="405"/>
      <c r="D386" s="405"/>
      <c r="E386" s="405"/>
      <c r="F386" s="405"/>
      <c r="G386" s="405"/>
      <c r="H386" s="405"/>
      <c r="I386" s="405"/>
      <c r="J386" s="405"/>
      <c r="K386" s="405"/>
      <c r="L386" s="405"/>
    </row>
    <row r="387" spans="3:12">
      <c r="C387" s="405"/>
      <c r="D387" s="405"/>
      <c r="E387" s="405"/>
      <c r="F387" s="405"/>
      <c r="G387" s="405"/>
      <c r="H387" s="405"/>
      <c r="I387" s="405"/>
      <c r="J387" s="405"/>
      <c r="K387" s="405"/>
      <c r="L387" s="405"/>
    </row>
    <row r="388" spans="3:12">
      <c r="C388" s="405"/>
      <c r="D388" s="405"/>
      <c r="E388" s="405"/>
      <c r="F388" s="405"/>
      <c r="G388" s="405"/>
      <c r="H388" s="405"/>
      <c r="I388" s="405"/>
      <c r="J388" s="405"/>
      <c r="K388" s="405"/>
      <c r="L388" s="405"/>
    </row>
    <row r="389" spans="3:12">
      <c r="C389" s="405"/>
      <c r="D389" s="405"/>
      <c r="E389" s="405"/>
      <c r="F389" s="405"/>
      <c r="G389" s="405"/>
      <c r="H389" s="405"/>
      <c r="I389" s="405"/>
      <c r="J389" s="405"/>
      <c r="K389" s="405"/>
      <c r="L389" s="405"/>
    </row>
    <row r="390" spans="3:12">
      <c r="C390" s="405"/>
      <c r="D390" s="405"/>
      <c r="E390" s="405"/>
      <c r="F390" s="405"/>
      <c r="G390" s="405"/>
      <c r="H390" s="405"/>
      <c r="I390" s="405"/>
      <c r="J390" s="405"/>
      <c r="K390" s="405"/>
      <c r="L390" s="405"/>
    </row>
    <row r="391" spans="3:12">
      <c r="C391" s="405"/>
      <c r="D391" s="405"/>
      <c r="E391" s="405"/>
      <c r="F391" s="405"/>
      <c r="G391" s="405"/>
      <c r="H391" s="405"/>
      <c r="I391" s="405"/>
      <c r="J391" s="405"/>
      <c r="K391" s="405"/>
      <c r="L391" s="405"/>
    </row>
    <row r="392" spans="3:12">
      <c r="C392" s="405"/>
      <c r="D392" s="405"/>
      <c r="E392" s="405"/>
      <c r="F392" s="405"/>
      <c r="G392" s="405"/>
      <c r="H392" s="405"/>
      <c r="I392" s="405"/>
      <c r="J392" s="405"/>
      <c r="K392" s="405"/>
      <c r="L392" s="405"/>
    </row>
    <row r="393" spans="3:12">
      <c r="C393" s="405"/>
      <c r="D393" s="405"/>
      <c r="E393" s="405"/>
      <c r="F393" s="405"/>
      <c r="G393" s="405"/>
      <c r="H393" s="405"/>
      <c r="I393" s="405"/>
      <c r="J393" s="405"/>
      <c r="K393" s="405"/>
      <c r="L393" s="405"/>
    </row>
    <row r="394" spans="3:12">
      <c r="C394" s="405"/>
      <c r="D394" s="405"/>
      <c r="E394" s="405"/>
      <c r="F394" s="405"/>
      <c r="G394" s="405"/>
      <c r="H394" s="405"/>
      <c r="I394" s="405"/>
      <c r="J394" s="405"/>
      <c r="K394" s="405"/>
      <c r="L394" s="405"/>
    </row>
    <row r="395" spans="3:12">
      <c r="C395" s="405"/>
      <c r="D395" s="405"/>
      <c r="E395" s="405"/>
      <c r="F395" s="405"/>
      <c r="G395" s="405"/>
      <c r="H395" s="405"/>
      <c r="I395" s="405"/>
      <c r="J395" s="405"/>
      <c r="K395" s="405"/>
      <c r="L395" s="405"/>
    </row>
    <row r="396" spans="3:12">
      <c r="C396" s="405"/>
      <c r="D396" s="405"/>
      <c r="E396" s="405"/>
      <c r="F396" s="405"/>
      <c r="G396" s="405"/>
      <c r="H396" s="405"/>
      <c r="I396" s="405"/>
      <c r="J396" s="405"/>
      <c r="K396" s="405"/>
      <c r="L396" s="405"/>
    </row>
    <row r="397" spans="3:12">
      <c r="C397" s="405"/>
      <c r="D397" s="405"/>
      <c r="E397" s="405"/>
      <c r="F397" s="405"/>
      <c r="G397" s="405"/>
      <c r="H397" s="405"/>
      <c r="I397" s="405"/>
      <c r="J397" s="405"/>
      <c r="K397" s="405"/>
      <c r="L397" s="405"/>
    </row>
    <row r="398" spans="3:12">
      <c r="C398" s="405"/>
      <c r="D398" s="405"/>
      <c r="E398" s="405"/>
      <c r="F398" s="405"/>
      <c r="G398" s="405"/>
      <c r="H398" s="405"/>
      <c r="I398" s="405"/>
      <c r="J398" s="405"/>
      <c r="K398" s="405"/>
      <c r="L398" s="405"/>
    </row>
    <row r="399" spans="3:12">
      <c r="C399" s="405"/>
      <c r="D399" s="405"/>
      <c r="E399" s="405"/>
      <c r="F399" s="405"/>
      <c r="G399" s="405"/>
      <c r="H399" s="405"/>
      <c r="I399" s="405"/>
      <c r="J399" s="405"/>
      <c r="K399" s="405"/>
      <c r="L399" s="405"/>
    </row>
    <row r="400" spans="3:12">
      <c r="C400" s="405"/>
      <c r="D400" s="405"/>
      <c r="E400" s="405"/>
      <c r="F400" s="405"/>
      <c r="G400" s="405"/>
      <c r="H400" s="405"/>
      <c r="I400" s="405"/>
      <c r="J400" s="405"/>
      <c r="K400" s="405"/>
      <c r="L400" s="405"/>
    </row>
    <row r="401" spans="3:12">
      <c r="C401" s="405"/>
      <c r="D401" s="405"/>
      <c r="E401" s="405"/>
      <c r="F401" s="405"/>
      <c r="G401" s="405"/>
      <c r="H401" s="405"/>
      <c r="I401" s="405"/>
      <c r="J401" s="405"/>
      <c r="K401" s="405"/>
      <c r="L401" s="405"/>
    </row>
    <row r="402" spans="3:12">
      <c r="C402" s="405"/>
      <c r="D402" s="405"/>
      <c r="E402" s="405"/>
      <c r="F402" s="405"/>
      <c r="G402" s="405"/>
      <c r="H402" s="405"/>
      <c r="I402" s="405"/>
      <c r="J402" s="405"/>
      <c r="K402" s="405"/>
      <c r="L402" s="405"/>
    </row>
    <row r="403" spans="3:12">
      <c r="C403" s="405"/>
      <c r="D403" s="405"/>
      <c r="E403" s="405"/>
      <c r="F403" s="405"/>
      <c r="G403" s="405"/>
      <c r="H403" s="405"/>
      <c r="I403" s="405"/>
      <c r="J403" s="405"/>
      <c r="K403" s="405"/>
      <c r="L403" s="405"/>
    </row>
    <row r="404" spans="3:12">
      <c r="C404" s="405"/>
      <c r="D404" s="405"/>
      <c r="E404" s="405"/>
      <c r="F404" s="405"/>
      <c r="G404" s="405"/>
      <c r="H404" s="405"/>
      <c r="I404" s="405"/>
      <c r="J404" s="405"/>
      <c r="K404" s="405"/>
      <c r="L404" s="405"/>
    </row>
    <row r="405" spans="3:12">
      <c r="C405" s="405"/>
      <c r="D405" s="405"/>
      <c r="E405" s="405"/>
      <c r="F405" s="405"/>
      <c r="G405" s="405"/>
      <c r="H405" s="405"/>
      <c r="I405" s="405"/>
      <c r="J405" s="405"/>
      <c r="K405" s="405"/>
      <c r="L405" s="405"/>
    </row>
    <row r="406" spans="3:12">
      <c r="C406" s="405"/>
      <c r="D406" s="405"/>
      <c r="E406" s="405"/>
      <c r="F406" s="405"/>
      <c r="G406" s="405"/>
      <c r="H406" s="405"/>
      <c r="I406" s="405"/>
      <c r="J406" s="405"/>
      <c r="K406" s="405"/>
      <c r="L406" s="405"/>
    </row>
    <row r="407" spans="3:12">
      <c r="C407" s="405"/>
      <c r="D407" s="405"/>
      <c r="E407" s="405"/>
      <c r="F407" s="405"/>
      <c r="G407" s="405"/>
      <c r="H407" s="405"/>
      <c r="I407" s="405"/>
      <c r="J407" s="405"/>
      <c r="K407" s="405"/>
      <c r="L407" s="405"/>
    </row>
    <row r="408" spans="3:12">
      <c r="C408" s="405"/>
      <c r="D408" s="405"/>
      <c r="E408" s="405"/>
      <c r="F408" s="405"/>
      <c r="G408" s="405"/>
      <c r="H408" s="405"/>
      <c r="I408" s="405"/>
      <c r="J408" s="405"/>
      <c r="K408" s="405"/>
      <c r="L408" s="405"/>
    </row>
    <row r="409" spans="3:12">
      <c r="C409" s="405"/>
      <c r="D409" s="405"/>
      <c r="E409" s="405"/>
      <c r="F409" s="405"/>
      <c r="G409" s="405"/>
      <c r="H409" s="405"/>
      <c r="I409" s="405"/>
      <c r="J409" s="405"/>
      <c r="K409" s="405"/>
      <c r="L409" s="405"/>
    </row>
    <row r="410" spans="3:12">
      <c r="C410" s="405"/>
      <c r="D410" s="405"/>
      <c r="E410" s="405"/>
      <c r="F410" s="405"/>
      <c r="G410" s="405"/>
      <c r="H410" s="405"/>
      <c r="I410" s="405"/>
      <c r="J410" s="405"/>
      <c r="K410" s="405"/>
      <c r="L410" s="405"/>
    </row>
    <row r="411" spans="3:12">
      <c r="C411" s="405"/>
      <c r="D411" s="405"/>
      <c r="E411" s="405"/>
      <c r="F411" s="405"/>
      <c r="G411" s="405"/>
      <c r="H411" s="405"/>
      <c r="I411" s="405"/>
      <c r="J411" s="405"/>
      <c r="K411" s="405"/>
      <c r="L411" s="405"/>
    </row>
    <row r="412" spans="3:12">
      <c r="C412" s="405"/>
      <c r="D412" s="405"/>
      <c r="E412" s="405"/>
      <c r="F412" s="405"/>
      <c r="G412" s="405"/>
      <c r="H412" s="405"/>
      <c r="I412" s="405"/>
      <c r="J412" s="405"/>
      <c r="K412" s="405"/>
      <c r="L412" s="405"/>
    </row>
    <row r="413" spans="3:12">
      <c r="C413" s="405"/>
      <c r="D413" s="405"/>
      <c r="E413" s="405"/>
      <c r="F413" s="405"/>
      <c r="G413" s="405"/>
      <c r="H413" s="405"/>
      <c r="I413" s="405"/>
      <c r="J413" s="405"/>
      <c r="K413" s="405"/>
      <c r="L413" s="405"/>
    </row>
    <row r="414" spans="3:12">
      <c r="C414" s="405"/>
      <c r="D414" s="405"/>
      <c r="E414" s="405"/>
      <c r="F414" s="405"/>
      <c r="G414" s="405"/>
      <c r="H414" s="405"/>
      <c r="I414" s="405"/>
      <c r="J414" s="405"/>
      <c r="K414" s="405"/>
      <c r="L414" s="405"/>
    </row>
    <row r="415" spans="3:12">
      <c r="C415" s="405"/>
      <c r="D415" s="405"/>
      <c r="E415" s="405"/>
      <c r="F415" s="405"/>
      <c r="G415" s="405"/>
      <c r="H415" s="405"/>
      <c r="I415" s="405"/>
      <c r="J415" s="405"/>
      <c r="K415" s="405"/>
      <c r="L415" s="405"/>
    </row>
    <row r="416" spans="3:12">
      <c r="C416" s="405"/>
      <c r="D416" s="405"/>
      <c r="E416" s="405"/>
      <c r="F416" s="405"/>
      <c r="G416" s="405"/>
      <c r="H416" s="405"/>
      <c r="I416" s="405"/>
      <c r="J416" s="405"/>
      <c r="K416" s="405"/>
      <c r="L416" s="405"/>
    </row>
    <row r="417" spans="3:12">
      <c r="C417" s="405"/>
      <c r="D417" s="405"/>
      <c r="E417" s="405"/>
      <c r="F417" s="405"/>
      <c r="G417" s="405"/>
      <c r="H417" s="405"/>
      <c r="I417" s="405"/>
      <c r="J417" s="405"/>
      <c r="K417" s="405"/>
      <c r="L417" s="405"/>
    </row>
    <row r="418" spans="3:12">
      <c r="C418" s="405"/>
      <c r="D418" s="405"/>
      <c r="E418" s="405"/>
      <c r="F418" s="405"/>
      <c r="G418" s="405"/>
      <c r="H418" s="405"/>
      <c r="I418" s="405"/>
      <c r="J418" s="405"/>
      <c r="K418" s="405"/>
      <c r="L418" s="405"/>
    </row>
    <row r="419" spans="3:12">
      <c r="C419" s="405"/>
      <c r="D419" s="405"/>
      <c r="E419" s="405"/>
      <c r="F419" s="405"/>
      <c r="G419" s="405"/>
      <c r="H419" s="405"/>
      <c r="I419" s="405"/>
      <c r="J419" s="405"/>
      <c r="K419" s="405"/>
      <c r="L419" s="405"/>
    </row>
    <row r="420" spans="3:12">
      <c r="C420" s="405"/>
      <c r="D420" s="405"/>
      <c r="E420" s="405"/>
      <c r="F420" s="405"/>
      <c r="G420" s="405"/>
      <c r="H420" s="405"/>
      <c r="I420" s="405"/>
      <c r="J420" s="405"/>
      <c r="K420" s="405"/>
      <c r="L420" s="405"/>
    </row>
    <row r="421" spans="3:12">
      <c r="C421" s="405"/>
      <c r="D421" s="405"/>
      <c r="E421" s="405"/>
      <c r="F421" s="405"/>
      <c r="G421" s="405"/>
      <c r="H421" s="405"/>
      <c r="I421" s="405"/>
      <c r="J421" s="405"/>
      <c r="K421" s="405"/>
      <c r="L421" s="405"/>
    </row>
    <row r="422" spans="3:12">
      <c r="C422" s="405"/>
      <c r="D422" s="405"/>
      <c r="E422" s="405"/>
      <c r="F422" s="405"/>
      <c r="G422" s="405"/>
      <c r="H422" s="405"/>
      <c r="I422" s="405"/>
      <c r="J422" s="405"/>
      <c r="K422" s="405"/>
      <c r="L422" s="405"/>
    </row>
    <row r="423" spans="3:12">
      <c r="C423" s="405"/>
      <c r="D423" s="405"/>
      <c r="E423" s="405"/>
      <c r="F423" s="405"/>
      <c r="G423" s="405"/>
      <c r="H423" s="405"/>
      <c r="I423" s="405"/>
      <c r="J423" s="405"/>
      <c r="K423" s="405"/>
      <c r="L423" s="405"/>
    </row>
    <row r="424" spans="3:12">
      <c r="C424" s="405"/>
      <c r="D424" s="405"/>
      <c r="E424" s="405"/>
      <c r="F424" s="405"/>
      <c r="G424" s="405"/>
      <c r="H424" s="405"/>
      <c r="I424" s="405"/>
      <c r="J424" s="405"/>
      <c r="K424" s="405"/>
      <c r="L424" s="405"/>
    </row>
    <row r="425" spans="3:12">
      <c r="C425" s="405"/>
      <c r="D425" s="405"/>
      <c r="E425" s="405"/>
      <c r="F425" s="405"/>
      <c r="G425" s="405"/>
      <c r="H425" s="405"/>
      <c r="I425" s="405"/>
      <c r="J425" s="405"/>
      <c r="K425" s="405"/>
      <c r="L425" s="405"/>
    </row>
    <row r="426" spans="3:12">
      <c r="C426" s="405"/>
      <c r="D426" s="405"/>
      <c r="E426" s="405"/>
      <c r="F426" s="405"/>
      <c r="G426" s="405"/>
      <c r="H426" s="405"/>
      <c r="I426" s="405"/>
      <c r="J426" s="405"/>
      <c r="K426" s="405"/>
      <c r="L426" s="405"/>
    </row>
    <row r="427" spans="3:12">
      <c r="C427" s="405"/>
      <c r="D427" s="405"/>
      <c r="E427" s="405"/>
      <c r="F427" s="405"/>
      <c r="G427" s="405"/>
      <c r="H427" s="405"/>
      <c r="I427" s="405"/>
      <c r="J427" s="405"/>
      <c r="K427" s="405"/>
      <c r="L427" s="405"/>
    </row>
    <row r="428" spans="3:12">
      <c r="C428" s="405"/>
      <c r="D428" s="405"/>
      <c r="E428" s="405"/>
      <c r="F428" s="405"/>
      <c r="G428" s="405"/>
      <c r="H428" s="405"/>
      <c r="I428" s="405"/>
      <c r="J428" s="405"/>
      <c r="K428" s="405"/>
      <c r="L428" s="405"/>
    </row>
    <row r="429" spans="3:12">
      <c r="C429" s="405"/>
      <c r="D429" s="405"/>
      <c r="E429" s="405"/>
      <c r="F429" s="405"/>
      <c r="G429" s="405"/>
      <c r="H429" s="405"/>
      <c r="I429" s="405"/>
      <c r="J429" s="405"/>
      <c r="K429" s="405"/>
      <c r="L429" s="405"/>
    </row>
    <row r="430" spans="3:12">
      <c r="C430" s="405"/>
      <c r="D430" s="405"/>
      <c r="E430" s="405"/>
      <c r="F430" s="405"/>
      <c r="G430" s="405"/>
      <c r="H430" s="405"/>
      <c r="I430" s="405"/>
      <c r="J430" s="405"/>
      <c r="K430" s="405"/>
      <c r="L430" s="405"/>
    </row>
    <row r="431" spans="3:12">
      <c r="C431" s="405"/>
      <c r="D431" s="405"/>
      <c r="E431" s="405"/>
      <c r="F431" s="405"/>
      <c r="G431" s="405"/>
      <c r="H431" s="405"/>
      <c r="I431" s="405"/>
      <c r="J431" s="405"/>
      <c r="K431" s="405"/>
      <c r="L431" s="405"/>
    </row>
    <row r="432" spans="3:12">
      <c r="C432" s="405"/>
      <c r="D432" s="405"/>
      <c r="E432" s="405"/>
      <c r="F432" s="405"/>
      <c r="G432" s="405"/>
      <c r="H432" s="405"/>
      <c r="I432" s="405"/>
      <c r="J432" s="405"/>
      <c r="K432" s="405"/>
      <c r="L432" s="405"/>
    </row>
    <row r="433" spans="3:12">
      <c r="C433" s="405"/>
      <c r="D433" s="405"/>
      <c r="E433" s="405"/>
      <c r="F433" s="405"/>
      <c r="G433" s="405"/>
      <c r="H433" s="405"/>
      <c r="I433" s="405"/>
      <c r="J433" s="405"/>
      <c r="K433" s="405"/>
      <c r="L433" s="405"/>
    </row>
    <row r="434" spans="3:12">
      <c r="C434" s="405"/>
      <c r="D434" s="405"/>
      <c r="E434" s="405"/>
      <c r="F434" s="405"/>
      <c r="G434" s="405"/>
      <c r="H434" s="405"/>
      <c r="I434" s="405"/>
      <c r="J434" s="405"/>
      <c r="K434" s="405"/>
      <c r="L434" s="405"/>
    </row>
    <row r="435" spans="3:12">
      <c r="C435" s="405"/>
      <c r="D435" s="405"/>
      <c r="E435" s="405"/>
      <c r="F435" s="405"/>
      <c r="G435" s="405"/>
      <c r="H435" s="405"/>
      <c r="I435" s="405"/>
      <c r="J435" s="405"/>
      <c r="K435" s="405"/>
      <c r="L435" s="405"/>
    </row>
    <row r="436" spans="3:12">
      <c r="C436" s="405"/>
      <c r="D436" s="405"/>
      <c r="E436" s="405"/>
      <c r="F436" s="405"/>
      <c r="G436" s="405"/>
      <c r="H436" s="405"/>
      <c r="I436" s="405"/>
      <c r="J436" s="405"/>
      <c r="K436" s="405"/>
      <c r="L436" s="405"/>
    </row>
    <row r="437" spans="3:12">
      <c r="C437" s="405"/>
      <c r="D437" s="405"/>
      <c r="E437" s="405"/>
      <c r="F437" s="405"/>
      <c r="G437" s="405"/>
      <c r="H437" s="405"/>
      <c r="I437" s="405"/>
      <c r="J437" s="405"/>
      <c r="K437" s="405"/>
      <c r="L437" s="405"/>
    </row>
    <row r="438" spans="3:12">
      <c r="C438" s="405"/>
      <c r="D438" s="405"/>
      <c r="E438" s="405"/>
      <c r="F438" s="405"/>
      <c r="G438" s="405"/>
      <c r="H438" s="405"/>
      <c r="I438" s="405"/>
      <c r="J438" s="405"/>
      <c r="K438" s="405"/>
      <c r="L438" s="405"/>
    </row>
    <row r="439" spans="3:12">
      <c r="C439" s="405"/>
      <c r="D439" s="405"/>
      <c r="E439" s="405"/>
      <c r="F439" s="405"/>
      <c r="G439" s="405"/>
      <c r="H439" s="405"/>
      <c r="I439" s="405"/>
      <c r="J439" s="405"/>
      <c r="K439" s="405"/>
      <c r="L439" s="405"/>
    </row>
    <row r="440" spans="3:12">
      <c r="C440" s="405"/>
      <c r="D440" s="405"/>
      <c r="E440" s="405"/>
      <c r="F440" s="405"/>
      <c r="G440" s="405"/>
      <c r="H440" s="405"/>
      <c r="I440" s="405"/>
      <c r="J440" s="405"/>
      <c r="K440" s="405"/>
      <c r="L440" s="405"/>
    </row>
    <row r="441" spans="3:12">
      <c r="C441" s="405"/>
      <c r="D441" s="405"/>
      <c r="E441" s="405"/>
      <c r="F441" s="405"/>
      <c r="G441" s="405"/>
      <c r="H441" s="405"/>
      <c r="I441" s="405"/>
      <c r="J441" s="405"/>
      <c r="K441" s="405"/>
      <c r="L441" s="405"/>
    </row>
    <row r="442" spans="3:12">
      <c r="C442" s="405"/>
      <c r="D442" s="405"/>
      <c r="E442" s="405"/>
      <c r="F442" s="405"/>
      <c r="G442" s="405"/>
      <c r="H442" s="405"/>
      <c r="I442" s="405"/>
      <c r="J442" s="405"/>
      <c r="K442" s="405"/>
      <c r="L442" s="405"/>
    </row>
    <row r="443" spans="3:12">
      <c r="C443" s="405"/>
      <c r="D443" s="405"/>
      <c r="E443" s="405"/>
      <c r="F443" s="405"/>
      <c r="G443" s="405"/>
      <c r="H443" s="405"/>
      <c r="I443" s="405"/>
      <c r="J443" s="405"/>
      <c r="K443" s="405"/>
      <c r="L443" s="405"/>
    </row>
    <row r="444" spans="3:12">
      <c r="C444" s="405"/>
      <c r="D444" s="405"/>
      <c r="E444" s="405"/>
      <c r="F444" s="405"/>
      <c r="G444" s="405"/>
      <c r="H444" s="405"/>
      <c r="I444" s="405"/>
      <c r="J444" s="405"/>
      <c r="K444" s="405"/>
      <c r="L444" s="405"/>
    </row>
    <row r="445" spans="3:12">
      <c r="C445" s="405"/>
      <c r="D445" s="405"/>
      <c r="E445" s="405"/>
      <c r="F445" s="405"/>
      <c r="G445" s="405"/>
      <c r="H445" s="405"/>
      <c r="I445" s="405"/>
      <c r="J445" s="405"/>
      <c r="K445" s="405"/>
      <c r="L445" s="405"/>
    </row>
    <row r="446" spans="3:12">
      <c r="C446" s="405"/>
      <c r="D446" s="405"/>
      <c r="E446" s="405"/>
      <c r="F446" s="405"/>
      <c r="G446" s="405"/>
      <c r="H446" s="405"/>
      <c r="I446" s="405"/>
      <c r="J446" s="405"/>
      <c r="K446" s="405"/>
      <c r="L446" s="405"/>
    </row>
    <row r="447" spans="3:12">
      <c r="C447" s="405"/>
      <c r="D447" s="405"/>
      <c r="E447" s="405"/>
      <c r="F447" s="405"/>
      <c r="G447" s="405"/>
      <c r="H447" s="405"/>
      <c r="I447" s="405"/>
      <c r="J447" s="405"/>
      <c r="K447" s="405"/>
      <c r="L447" s="405"/>
    </row>
    <row r="448" spans="3:12">
      <c r="C448" s="405"/>
      <c r="D448" s="405"/>
      <c r="E448" s="405"/>
      <c r="F448" s="405"/>
      <c r="G448" s="405"/>
      <c r="H448" s="405"/>
      <c r="I448" s="405"/>
      <c r="J448" s="405"/>
      <c r="K448" s="405"/>
      <c r="L448" s="405"/>
    </row>
    <row r="449" spans="3:12">
      <c r="C449" s="405"/>
      <c r="D449" s="405"/>
      <c r="E449" s="405"/>
      <c r="F449" s="405"/>
      <c r="G449" s="405"/>
      <c r="H449" s="405"/>
      <c r="I449" s="405"/>
      <c r="J449" s="405"/>
      <c r="K449" s="405"/>
      <c r="L449" s="405"/>
    </row>
    <row r="450" spans="3:12">
      <c r="C450" s="405"/>
      <c r="D450" s="405"/>
      <c r="E450" s="405"/>
      <c r="F450" s="405"/>
      <c r="G450" s="405"/>
      <c r="H450" s="405"/>
      <c r="I450" s="405"/>
      <c r="J450" s="405"/>
      <c r="K450" s="405"/>
      <c r="L450" s="405"/>
    </row>
    <row r="451" spans="3:12">
      <c r="C451" s="405"/>
      <c r="D451" s="405"/>
      <c r="E451" s="405"/>
      <c r="F451" s="405"/>
      <c r="G451" s="405"/>
      <c r="H451" s="405"/>
      <c r="I451" s="405"/>
      <c r="J451" s="405"/>
      <c r="K451" s="405"/>
      <c r="L451" s="405"/>
    </row>
    <row r="452" spans="3:12">
      <c r="C452" s="405"/>
      <c r="D452" s="405"/>
      <c r="E452" s="405"/>
      <c r="F452" s="405"/>
      <c r="G452" s="405"/>
      <c r="H452" s="405"/>
      <c r="I452" s="405"/>
      <c r="J452" s="405"/>
      <c r="K452" s="405"/>
      <c r="L452" s="405"/>
    </row>
    <row r="453" spans="3:12">
      <c r="C453" s="405"/>
      <c r="D453" s="405"/>
      <c r="E453" s="405"/>
      <c r="F453" s="405"/>
      <c r="G453" s="405"/>
      <c r="H453" s="405"/>
      <c r="I453" s="405"/>
      <c r="J453" s="405"/>
      <c r="K453" s="405"/>
      <c r="L453" s="405"/>
    </row>
    <row r="454" spans="3:12">
      <c r="C454" s="405"/>
      <c r="D454" s="405"/>
      <c r="E454" s="405"/>
      <c r="F454" s="405"/>
      <c r="G454" s="405"/>
      <c r="H454" s="405"/>
      <c r="I454" s="405"/>
      <c r="J454" s="405"/>
      <c r="K454" s="405"/>
      <c r="L454" s="405"/>
    </row>
    <row r="455" spans="3:12">
      <c r="C455" s="405"/>
      <c r="D455" s="405"/>
      <c r="E455" s="405"/>
      <c r="F455" s="405"/>
      <c r="G455" s="405"/>
      <c r="H455" s="405"/>
      <c r="I455" s="405"/>
      <c r="J455" s="405"/>
      <c r="K455" s="405"/>
      <c r="L455" s="405"/>
    </row>
    <row r="456" spans="3:12">
      <c r="C456" s="405"/>
      <c r="D456" s="405"/>
      <c r="E456" s="405"/>
      <c r="F456" s="405"/>
      <c r="G456" s="405"/>
      <c r="H456" s="405"/>
      <c r="I456" s="405"/>
      <c r="J456" s="405"/>
      <c r="K456" s="405"/>
      <c r="L456" s="405"/>
    </row>
    <row r="457" spans="3:12">
      <c r="C457" s="405"/>
      <c r="D457" s="405"/>
      <c r="E457" s="405"/>
      <c r="F457" s="405"/>
      <c r="G457" s="405"/>
      <c r="H457" s="405"/>
      <c r="I457" s="405"/>
      <c r="J457" s="405"/>
      <c r="K457" s="405"/>
      <c r="L457" s="405"/>
    </row>
    <row r="458" spans="3:12">
      <c r="C458" s="405"/>
      <c r="D458" s="405"/>
      <c r="E458" s="405"/>
      <c r="F458" s="405"/>
      <c r="G458" s="405"/>
      <c r="H458" s="405"/>
      <c r="I458" s="405"/>
      <c r="J458" s="405"/>
      <c r="K458" s="405"/>
      <c r="L458" s="405"/>
    </row>
    <row r="459" spans="3:12">
      <c r="C459" s="405"/>
      <c r="D459" s="405"/>
      <c r="E459" s="405"/>
      <c r="F459" s="405"/>
      <c r="G459" s="405"/>
      <c r="H459" s="405"/>
      <c r="I459" s="405"/>
      <c r="J459" s="405"/>
      <c r="K459" s="405"/>
      <c r="L459" s="405"/>
    </row>
    <row r="460" spans="3:12">
      <c r="C460" s="405"/>
      <c r="D460" s="405"/>
      <c r="E460" s="405"/>
      <c r="F460" s="405"/>
      <c r="G460" s="405"/>
      <c r="H460" s="405"/>
      <c r="I460" s="405"/>
      <c r="J460" s="405"/>
      <c r="K460" s="405"/>
      <c r="L460" s="405"/>
    </row>
    <row r="461" spans="3:12">
      <c r="C461" s="405"/>
      <c r="D461" s="405"/>
      <c r="E461" s="405"/>
      <c r="F461" s="405"/>
      <c r="G461" s="405"/>
      <c r="H461" s="405"/>
      <c r="I461" s="405"/>
      <c r="J461" s="405"/>
      <c r="K461" s="405"/>
      <c r="L461" s="405"/>
    </row>
    <row r="462" spans="3:12">
      <c r="C462" s="405"/>
      <c r="D462" s="405"/>
      <c r="E462" s="405"/>
      <c r="F462" s="405"/>
      <c r="G462" s="405"/>
      <c r="H462" s="405"/>
      <c r="I462" s="405"/>
      <c r="J462" s="405"/>
      <c r="K462" s="405"/>
      <c r="L462" s="405"/>
    </row>
    <row r="463" spans="3:12">
      <c r="C463" s="405"/>
      <c r="D463" s="405"/>
      <c r="E463" s="405"/>
      <c r="F463" s="405"/>
      <c r="G463" s="405"/>
      <c r="H463" s="405"/>
      <c r="I463" s="405"/>
      <c r="J463" s="405"/>
      <c r="K463" s="405"/>
      <c r="L463" s="405"/>
    </row>
    <row r="464" spans="3:12">
      <c r="C464" s="405"/>
      <c r="D464" s="405"/>
      <c r="E464" s="405"/>
      <c r="F464" s="405"/>
      <c r="G464" s="405"/>
      <c r="H464" s="405"/>
      <c r="I464" s="405"/>
      <c r="J464" s="405"/>
      <c r="K464" s="405"/>
      <c r="L464" s="405"/>
    </row>
    <row r="465" spans="3:12">
      <c r="C465" s="405"/>
      <c r="D465" s="405"/>
      <c r="E465" s="405"/>
      <c r="F465" s="405"/>
      <c r="G465" s="405"/>
      <c r="H465" s="405"/>
      <c r="I465" s="405"/>
      <c r="J465" s="405"/>
      <c r="K465" s="405"/>
      <c r="L465" s="405"/>
    </row>
    <row r="466" spans="3:12">
      <c r="C466" s="405"/>
      <c r="D466" s="405"/>
      <c r="E466" s="405"/>
      <c r="F466" s="405"/>
      <c r="G466" s="405"/>
      <c r="H466" s="405"/>
      <c r="I466" s="405"/>
      <c r="J466" s="405"/>
      <c r="K466" s="405"/>
      <c r="L466" s="405"/>
    </row>
    <row r="467" spans="3:12">
      <c r="C467" s="405"/>
      <c r="D467" s="405"/>
      <c r="E467" s="405"/>
      <c r="F467" s="405"/>
      <c r="G467" s="405"/>
      <c r="H467" s="405"/>
      <c r="I467" s="405"/>
      <c r="J467" s="405"/>
      <c r="K467" s="405"/>
      <c r="L467" s="405"/>
    </row>
    <row r="468" spans="3:12">
      <c r="C468" s="405"/>
      <c r="D468" s="405"/>
      <c r="E468" s="405"/>
      <c r="F468" s="405"/>
      <c r="G468" s="405"/>
      <c r="H468" s="405"/>
      <c r="I468" s="405"/>
      <c r="J468" s="405"/>
      <c r="K468" s="405"/>
      <c r="L468" s="405"/>
    </row>
    <row r="469" spans="3:12">
      <c r="C469" s="405"/>
      <c r="D469" s="405"/>
      <c r="E469" s="405"/>
      <c r="F469" s="405"/>
      <c r="G469" s="405"/>
      <c r="H469" s="405"/>
      <c r="I469" s="405"/>
      <c r="J469" s="405"/>
      <c r="K469" s="405"/>
      <c r="L469" s="405"/>
    </row>
    <row r="470" spans="3:12">
      <c r="C470" s="405"/>
      <c r="D470" s="405"/>
      <c r="E470" s="405"/>
      <c r="F470" s="405"/>
      <c r="G470" s="405"/>
      <c r="H470" s="405"/>
      <c r="I470" s="405"/>
      <c r="J470" s="405"/>
      <c r="K470" s="405"/>
      <c r="L470" s="405"/>
    </row>
    <row r="471" spans="3:12">
      <c r="C471" s="405"/>
      <c r="D471" s="405"/>
      <c r="E471" s="405"/>
      <c r="F471" s="405"/>
      <c r="G471" s="405"/>
      <c r="H471" s="405"/>
      <c r="I471" s="405"/>
      <c r="J471" s="405"/>
      <c r="K471" s="405"/>
      <c r="L471" s="405"/>
    </row>
    <row r="472" spans="3:12">
      <c r="C472" s="405"/>
      <c r="D472" s="405"/>
      <c r="E472" s="405"/>
      <c r="F472" s="405"/>
      <c r="G472" s="405"/>
      <c r="H472" s="405"/>
      <c r="I472" s="405"/>
      <c r="J472" s="405"/>
      <c r="K472" s="405"/>
      <c r="L472" s="405"/>
    </row>
    <row r="473" spans="3:12">
      <c r="C473" s="405"/>
      <c r="D473" s="405"/>
      <c r="E473" s="405"/>
      <c r="F473" s="405"/>
      <c r="G473" s="405"/>
      <c r="H473" s="405"/>
      <c r="I473" s="405"/>
      <c r="J473" s="405"/>
      <c r="K473" s="405"/>
      <c r="L473" s="405"/>
    </row>
    <row r="474" spans="3:12">
      <c r="C474" s="405"/>
      <c r="D474" s="405"/>
      <c r="E474" s="405"/>
      <c r="F474" s="405"/>
      <c r="G474" s="405"/>
      <c r="H474" s="405"/>
      <c r="I474" s="405"/>
      <c r="J474" s="405"/>
      <c r="K474" s="405"/>
      <c r="L474" s="405"/>
    </row>
    <row r="475" spans="3:12">
      <c r="C475" s="405"/>
      <c r="D475" s="405"/>
      <c r="E475" s="405"/>
      <c r="F475" s="405"/>
      <c r="G475" s="405"/>
      <c r="H475" s="405"/>
      <c r="I475" s="405"/>
      <c r="J475" s="405"/>
      <c r="K475" s="405"/>
      <c r="L475" s="405"/>
    </row>
    <row r="476" spans="3:12">
      <c r="C476" s="405"/>
      <c r="D476" s="405"/>
      <c r="E476" s="405"/>
      <c r="F476" s="405"/>
      <c r="G476" s="405"/>
      <c r="H476" s="405"/>
      <c r="I476" s="405"/>
      <c r="J476" s="405"/>
      <c r="K476" s="405"/>
      <c r="L476" s="405"/>
    </row>
    <row r="477" spans="3:12">
      <c r="C477" s="405"/>
      <c r="D477" s="405"/>
      <c r="E477" s="405"/>
      <c r="F477" s="405"/>
      <c r="G477" s="405"/>
      <c r="H477" s="405"/>
      <c r="I477" s="405"/>
      <c r="J477" s="405"/>
      <c r="K477" s="405"/>
      <c r="L477" s="405"/>
    </row>
    <row r="478" spans="3:12">
      <c r="C478" s="405"/>
      <c r="D478" s="405"/>
      <c r="E478" s="405"/>
      <c r="F478" s="405"/>
      <c r="G478" s="405"/>
      <c r="H478" s="405"/>
      <c r="I478" s="405"/>
      <c r="J478" s="405"/>
      <c r="K478" s="405"/>
      <c r="L478" s="405"/>
    </row>
    <row r="479" spans="3:12">
      <c r="C479" s="405"/>
      <c r="D479" s="405"/>
      <c r="E479" s="405"/>
      <c r="F479" s="405"/>
      <c r="G479" s="405"/>
      <c r="H479" s="405"/>
      <c r="I479" s="405"/>
      <c r="J479" s="405"/>
      <c r="K479" s="405"/>
      <c r="L479" s="405"/>
    </row>
    <row r="480" spans="3:12">
      <c r="C480" s="405"/>
      <c r="D480" s="405"/>
      <c r="E480" s="405"/>
      <c r="F480" s="405"/>
      <c r="G480" s="405"/>
      <c r="H480" s="405"/>
      <c r="I480" s="405"/>
      <c r="J480" s="405"/>
      <c r="K480" s="405"/>
      <c r="L480" s="405"/>
    </row>
    <row r="481" spans="3:12">
      <c r="C481" s="405"/>
      <c r="D481" s="405"/>
      <c r="E481" s="405"/>
      <c r="F481" s="405"/>
      <c r="G481" s="405"/>
      <c r="H481" s="405"/>
      <c r="I481" s="405"/>
      <c r="J481" s="405"/>
      <c r="K481" s="405"/>
      <c r="L481" s="405"/>
    </row>
    <row r="482" spans="3:12">
      <c r="C482" s="405"/>
      <c r="D482" s="405"/>
      <c r="E482" s="405"/>
      <c r="F482" s="405"/>
      <c r="G482" s="405"/>
      <c r="H482" s="405"/>
      <c r="I482" s="405"/>
      <c r="J482" s="405"/>
      <c r="K482" s="405"/>
      <c r="L482" s="405"/>
    </row>
    <row r="483" spans="3:12">
      <c r="C483" s="405"/>
      <c r="D483" s="405"/>
      <c r="E483" s="405"/>
      <c r="F483" s="405"/>
      <c r="G483" s="405"/>
      <c r="H483" s="405"/>
      <c r="I483" s="405"/>
      <c r="J483" s="405"/>
      <c r="K483" s="405"/>
      <c r="L483" s="405"/>
    </row>
    <row r="484" spans="3:12">
      <c r="C484" s="405"/>
      <c r="D484" s="405"/>
      <c r="E484" s="405"/>
      <c r="F484" s="405"/>
      <c r="G484" s="405"/>
      <c r="H484" s="405"/>
      <c r="I484" s="405"/>
      <c r="J484" s="405"/>
      <c r="K484" s="405"/>
      <c r="L484" s="405"/>
    </row>
    <row r="485" spans="3:12">
      <c r="C485" s="405"/>
      <c r="D485" s="405"/>
      <c r="E485" s="405"/>
      <c r="F485" s="405"/>
      <c r="G485" s="405"/>
      <c r="H485" s="405"/>
      <c r="I485" s="405"/>
      <c r="J485" s="405"/>
      <c r="K485" s="405"/>
      <c r="L485" s="405"/>
    </row>
    <row r="486" spans="3:12">
      <c r="C486" s="405"/>
      <c r="D486" s="405"/>
      <c r="E486" s="405"/>
      <c r="F486" s="405"/>
      <c r="G486" s="405"/>
      <c r="H486" s="405"/>
      <c r="I486" s="405"/>
      <c r="J486" s="405"/>
      <c r="K486" s="405"/>
      <c r="L486" s="405"/>
    </row>
    <row r="487" spans="3:12">
      <c r="C487" s="405"/>
      <c r="D487" s="405"/>
      <c r="E487" s="405"/>
      <c r="F487" s="405"/>
      <c r="G487" s="405"/>
      <c r="H487" s="405"/>
      <c r="I487" s="405"/>
      <c r="J487" s="405"/>
      <c r="K487" s="405"/>
      <c r="L487" s="405"/>
    </row>
    <row r="488" spans="3:12">
      <c r="C488" s="405"/>
      <c r="D488" s="405"/>
      <c r="E488" s="405"/>
      <c r="F488" s="405"/>
      <c r="G488" s="405"/>
      <c r="H488" s="405"/>
      <c r="I488" s="405"/>
      <c r="J488" s="405"/>
      <c r="K488" s="405"/>
      <c r="L488" s="405"/>
    </row>
    <row r="489" spans="3:12">
      <c r="C489" s="405"/>
      <c r="D489" s="405"/>
      <c r="E489" s="405"/>
      <c r="F489" s="405"/>
      <c r="G489" s="405"/>
      <c r="H489" s="405"/>
      <c r="I489" s="405"/>
      <c r="J489" s="405"/>
      <c r="K489" s="405"/>
      <c r="L489" s="405"/>
    </row>
    <row r="490" spans="3:12">
      <c r="C490" s="405"/>
      <c r="D490" s="405"/>
      <c r="E490" s="405"/>
      <c r="F490" s="405"/>
      <c r="G490" s="405"/>
      <c r="H490" s="405"/>
      <c r="I490" s="405"/>
      <c r="J490" s="405"/>
      <c r="K490" s="405"/>
      <c r="L490" s="405"/>
    </row>
    <row r="491" spans="3:12">
      <c r="C491" s="405"/>
      <c r="D491" s="405"/>
      <c r="E491" s="405"/>
      <c r="F491" s="405"/>
      <c r="G491" s="405"/>
      <c r="H491" s="405"/>
      <c r="I491" s="405"/>
      <c r="J491" s="405"/>
      <c r="K491" s="405"/>
      <c r="L491" s="405"/>
    </row>
    <row r="492" spans="3:12">
      <c r="C492" s="405"/>
      <c r="D492" s="405"/>
      <c r="E492" s="405"/>
      <c r="F492" s="405"/>
      <c r="G492" s="405"/>
      <c r="H492" s="405"/>
      <c r="I492" s="405"/>
      <c r="J492" s="405"/>
      <c r="K492" s="405"/>
      <c r="L492" s="405"/>
    </row>
    <row r="493" spans="3:12">
      <c r="C493" s="405"/>
      <c r="D493" s="405"/>
      <c r="E493" s="405"/>
      <c r="F493" s="405"/>
      <c r="G493" s="405"/>
      <c r="H493" s="405"/>
      <c r="I493" s="405"/>
      <c r="J493" s="405"/>
      <c r="K493" s="405"/>
      <c r="L493" s="405"/>
    </row>
    <row r="494" spans="3:12">
      <c r="C494" s="405"/>
      <c r="D494" s="405"/>
      <c r="E494" s="405"/>
      <c r="F494" s="405"/>
      <c r="G494" s="405"/>
      <c r="H494" s="405"/>
      <c r="I494" s="405"/>
      <c r="J494" s="405"/>
      <c r="K494" s="405"/>
      <c r="L494" s="405"/>
    </row>
    <row r="495" spans="3:12">
      <c r="C495" s="405"/>
      <c r="D495" s="405"/>
      <c r="E495" s="405"/>
      <c r="F495" s="405"/>
      <c r="G495" s="405"/>
      <c r="H495" s="405"/>
      <c r="I495" s="405"/>
      <c r="J495" s="405"/>
      <c r="K495" s="405"/>
      <c r="L495" s="405"/>
    </row>
    <row r="496" spans="3:12">
      <c r="C496" s="405"/>
      <c r="D496" s="405"/>
      <c r="E496" s="405"/>
      <c r="F496" s="405"/>
      <c r="G496" s="405"/>
      <c r="H496" s="405"/>
      <c r="I496" s="405"/>
      <c r="J496" s="405"/>
      <c r="K496" s="405"/>
      <c r="L496" s="405"/>
    </row>
    <row r="497" spans="3:12">
      <c r="C497" s="405"/>
      <c r="D497" s="405"/>
      <c r="E497" s="405"/>
      <c r="F497" s="405"/>
      <c r="G497" s="405"/>
      <c r="H497" s="405"/>
      <c r="I497" s="405"/>
      <c r="J497" s="405"/>
      <c r="K497" s="405"/>
      <c r="L497" s="405"/>
    </row>
    <row r="498" spans="3:12">
      <c r="C498" s="405"/>
      <c r="D498" s="405"/>
      <c r="E498" s="405"/>
      <c r="F498" s="405"/>
      <c r="G498" s="405"/>
      <c r="H498" s="405"/>
      <c r="I498" s="405"/>
      <c r="J498" s="405"/>
      <c r="K498" s="405"/>
      <c r="L498" s="405"/>
    </row>
    <row r="499" spans="3:12">
      <c r="C499" s="405"/>
      <c r="D499" s="405"/>
      <c r="E499" s="405"/>
      <c r="F499" s="405"/>
      <c r="G499" s="405"/>
      <c r="H499" s="405"/>
      <c r="I499" s="405"/>
      <c r="J499" s="405"/>
      <c r="K499" s="405"/>
      <c r="L499" s="405"/>
    </row>
    <row r="500" spans="3:12">
      <c r="C500" s="405"/>
      <c r="D500" s="405"/>
      <c r="E500" s="405"/>
      <c r="F500" s="405"/>
      <c r="G500" s="405"/>
      <c r="H500" s="405"/>
      <c r="I500" s="405"/>
      <c r="J500" s="405"/>
      <c r="K500" s="405"/>
      <c r="L500" s="405"/>
    </row>
    <row r="501" spans="3:12">
      <c r="C501" s="405"/>
      <c r="D501" s="405"/>
      <c r="E501" s="405"/>
      <c r="F501" s="405"/>
      <c r="G501" s="405"/>
      <c r="H501" s="405"/>
      <c r="I501" s="405"/>
      <c r="J501" s="405"/>
      <c r="K501" s="405"/>
      <c r="L501" s="405"/>
    </row>
    <row r="502" spans="3:12">
      <c r="C502" s="405"/>
      <c r="D502" s="405"/>
      <c r="E502" s="405"/>
      <c r="F502" s="405"/>
      <c r="G502" s="405"/>
      <c r="H502" s="405"/>
      <c r="I502" s="405"/>
      <c r="J502" s="405"/>
      <c r="K502" s="405"/>
      <c r="L502" s="405"/>
    </row>
    <row r="503" spans="3:12">
      <c r="C503" s="405"/>
      <c r="D503" s="405"/>
      <c r="E503" s="405"/>
      <c r="F503" s="405"/>
      <c r="G503" s="405"/>
      <c r="H503" s="405"/>
      <c r="I503" s="405"/>
      <c r="J503" s="405"/>
      <c r="K503" s="405"/>
      <c r="L503" s="405"/>
    </row>
    <row r="504" spans="3:12">
      <c r="C504" s="405"/>
      <c r="D504" s="405"/>
      <c r="E504" s="405"/>
      <c r="F504" s="405"/>
      <c r="G504" s="405"/>
      <c r="H504" s="405"/>
      <c r="I504" s="405"/>
      <c r="J504" s="405"/>
      <c r="K504" s="405"/>
      <c r="L504" s="405"/>
    </row>
    <row r="505" spans="3:12">
      <c r="C505" s="405"/>
      <c r="D505" s="405"/>
      <c r="E505" s="405"/>
      <c r="F505" s="405"/>
      <c r="G505" s="405"/>
      <c r="H505" s="405"/>
      <c r="I505" s="405"/>
      <c r="J505" s="405"/>
      <c r="K505" s="405"/>
      <c r="L505" s="405"/>
    </row>
    <row r="506" spans="3:12">
      <c r="C506" s="405"/>
      <c r="D506" s="405"/>
      <c r="E506" s="405"/>
      <c r="F506" s="405"/>
      <c r="G506" s="405"/>
      <c r="H506" s="405"/>
      <c r="I506" s="405"/>
      <c r="J506" s="405"/>
      <c r="K506" s="405"/>
      <c r="L506" s="405"/>
    </row>
    <row r="507" spans="3:12">
      <c r="C507" s="405"/>
      <c r="D507" s="405"/>
      <c r="E507" s="405"/>
      <c r="F507" s="405"/>
      <c r="G507" s="405"/>
      <c r="H507" s="405"/>
      <c r="I507" s="405"/>
      <c r="J507" s="405"/>
      <c r="K507" s="405"/>
      <c r="L507" s="405"/>
    </row>
    <row r="508" spans="3:12">
      <c r="C508" s="405"/>
      <c r="D508" s="405"/>
      <c r="E508" s="405"/>
      <c r="F508" s="405"/>
      <c r="G508" s="405"/>
      <c r="H508" s="405"/>
      <c r="I508" s="405"/>
      <c r="J508" s="405"/>
      <c r="K508" s="405"/>
      <c r="L508" s="405"/>
    </row>
    <row r="509" spans="3:12">
      <c r="C509" s="405"/>
      <c r="D509" s="405"/>
      <c r="E509" s="405"/>
      <c r="F509" s="405"/>
      <c r="G509" s="405"/>
      <c r="H509" s="405"/>
      <c r="I509" s="405"/>
      <c r="J509" s="405"/>
      <c r="K509" s="405"/>
      <c r="L509" s="405"/>
    </row>
    <row r="510" spans="3:12">
      <c r="C510" s="405"/>
      <c r="D510" s="405"/>
      <c r="E510" s="405"/>
      <c r="F510" s="405"/>
      <c r="G510" s="405"/>
      <c r="H510" s="405"/>
      <c r="I510" s="405"/>
      <c r="J510" s="405"/>
      <c r="K510" s="405"/>
      <c r="L510" s="405"/>
    </row>
    <row r="511" spans="3:12">
      <c r="C511" s="405"/>
      <c r="D511" s="405"/>
      <c r="E511" s="405"/>
      <c r="F511" s="405"/>
      <c r="G511" s="405"/>
      <c r="H511" s="405"/>
      <c r="I511" s="405"/>
      <c r="J511" s="405"/>
      <c r="K511" s="405"/>
      <c r="L511" s="405"/>
    </row>
    <row r="512" spans="3:12">
      <c r="C512" s="405"/>
      <c r="D512" s="405"/>
      <c r="E512" s="405"/>
      <c r="F512" s="405"/>
      <c r="G512" s="405"/>
      <c r="H512" s="405"/>
      <c r="I512" s="405"/>
      <c r="J512" s="405"/>
      <c r="K512" s="405"/>
      <c r="L512" s="405"/>
    </row>
    <row r="513" spans="3:12">
      <c r="C513" s="405"/>
      <c r="D513" s="405"/>
      <c r="E513" s="405"/>
      <c r="F513" s="405"/>
      <c r="G513" s="405"/>
      <c r="H513" s="405"/>
      <c r="I513" s="405"/>
      <c r="J513" s="405"/>
      <c r="K513" s="405"/>
      <c r="L513" s="405"/>
    </row>
    <row r="514" spans="3:12">
      <c r="C514" s="405"/>
      <c r="D514" s="405"/>
      <c r="E514" s="405"/>
      <c r="F514" s="405"/>
      <c r="G514" s="405"/>
      <c r="H514" s="405"/>
      <c r="I514" s="405"/>
      <c r="J514" s="405"/>
      <c r="K514" s="405"/>
      <c r="L514" s="405"/>
    </row>
    <row r="515" spans="3:12">
      <c r="C515" s="405"/>
      <c r="D515" s="405"/>
      <c r="E515" s="405"/>
      <c r="F515" s="405"/>
      <c r="G515" s="405"/>
      <c r="H515" s="405"/>
      <c r="I515" s="405"/>
      <c r="J515" s="405"/>
      <c r="K515" s="405"/>
      <c r="L515" s="405"/>
    </row>
    <row r="516" spans="3:12">
      <c r="C516" s="405"/>
      <c r="D516" s="405"/>
      <c r="E516" s="405"/>
      <c r="F516" s="405"/>
      <c r="G516" s="405"/>
      <c r="H516" s="405"/>
      <c r="I516" s="405"/>
      <c r="J516" s="405"/>
      <c r="K516" s="405"/>
      <c r="L516" s="405"/>
    </row>
    <row r="517" spans="3:12">
      <c r="C517" s="405"/>
      <c r="D517" s="405"/>
      <c r="E517" s="405"/>
      <c r="F517" s="405"/>
      <c r="G517" s="405"/>
      <c r="H517" s="405"/>
      <c r="I517" s="405"/>
      <c r="J517" s="405"/>
      <c r="K517" s="405"/>
      <c r="L517" s="405"/>
    </row>
    <row r="518" spans="3:12">
      <c r="C518" s="405"/>
      <c r="D518" s="405"/>
      <c r="E518" s="405"/>
      <c r="F518" s="405"/>
      <c r="G518" s="405"/>
      <c r="H518" s="405"/>
      <c r="I518" s="405"/>
      <c r="J518" s="405"/>
      <c r="K518" s="405"/>
      <c r="L518" s="405"/>
    </row>
    <row r="519" spans="3:12">
      <c r="C519" s="405"/>
      <c r="D519" s="405"/>
      <c r="E519" s="405"/>
      <c r="F519" s="405"/>
      <c r="G519" s="405"/>
      <c r="H519" s="405"/>
      <c r="I519" s="405"/>
      <c r="J519" s="405"/>
      <c r="K519" s="405"/>
      <c r="L519" s="405"/>
    </row>
    <row r="520" spans="3:12">
      <c r="C520" s="405"/>
      <c r="D520" s="405"/>
      <c r="E520" s="405"/>
      <c r="F520" s="405"/>
      <c r="G520" s="405"/>
      <c r="H520" s="405"/>
      <c r="I520" s="405"/>
      <c r="J520" s="405"/>
      <c r="K520" s="405"/>
      <c r="L520" s="405"/>
    </row>
    <row r="521" spans="3:12">
      <c r="C521" s="405"/>
      <c r="D521" s="405"/>
      <c r="E521" s="405"/>
      <c r="F521" s="405"/>
      <c r="G521" s="405"/>
      <c r="H521" s="405"/>
      <c r="I521" s="405"/>
      <c r="J521" s="405"/>
      <c r="K521" s="405"/>
      <c r="L521" s="405"/>
    </row>
    <row r="522" spans="3:12">
      <c r="C522" s="405"/>
      <c r="D522" s="405"/>
      <c r="E522" s="405"/>
      <c r="F522" s="405"/>
      <c r="G522" s="405"/>
      <c r="H522" s="405"/>
      <c r="I522" s="405"/>
      <c r="J522" s="405"/>
      <c r="K522" s="405"/>
      <c r="L522" s="405"/>
    </row>
    <row r="523" spans="3:12">
      <c r="C523" s="405"/>
      <c r="D523" s="405"/>
      <c r="E523" s="405"/>
      <c r="F523" s="405"/>
      <c r="G523" s="405"/>
      <c r="H523" s="405"/>
      <c r="I523" s="405"/>
      <c r="J523" s="405"/>
      <c r="K523" s="405"/>
      <c r="L523" s="405"/>
    </row>
    <row r="524" spans="3:12">
      <c r="C524" s="405"/>
      <c r="D524" s="405"/>
      <c r="E524" s="405"/>
      <c r="F524" s="405"/>
      <c r="G524" s="405"/>
      <c r="H524" s="405"/>
      <c r="I524" s="405"/>
      <c r="J524" s="405"/>
      <c r="K524" s="405"/>
      <c r="L524" s="405"/>
    </row>
    <row r="525" spans="3:12">
      <c r="C525" s="405"/>
      <c r="D525" s="405"/>
      <c r="E525" s="405"/>
      <c r="F525" s="405"/>
      <c r="G525" s="405"/>
      <c r="H525" s="405"/>
      <c r="I525" s="405"/>
      <c r="J525" s="405"/>
      <c r="K525" s="405"/>
      <c r="L525" s="405"/>
    </row>
    <row r="526" spans="3:12">
      <c r="C526" s="405"/>
      <c r="D526" s="405"/>
      <c r="E526" s="405"/>
      <c r="F526" s="405"/>
      <c r="G526" s="405"/>
      <c r="H526" s="405"/>
      <c r="I526" s="405"/>
      <c r="J526" s="405"/>
      <c r="K526" s="405"/>
      <c r="L526" s="405"/>
    </row>
    <row r="527" spans="3:12">
      <c r="C527" s="405"/>
      <c r="D527" s="405"/>
      <c r="E527" s="405"/>
      <c r="F527" s="405"/>
      <c r="G527" s="405"/>
      <c r="H527" s="405"/>
      <c r="I527" s="405"/>
      <c r="J527" s="405"/>
      <c r="K527" s="405"/>
      <c r="L527" s="405"/>
    </row>
    <row r="528" spans="3:12">
      <c r="C528" s="405"/>
      <c r="D528" s="405"/>
      <c r="E528" s="405"/>
      <c r="F528" s="405"/>
      <c r="G528" s="405"/>
      <c r="H528" s="405"/>
      <c r="I528" s="405"/>
      <c r="J528" s="405"/>
      <c r="K528" s="405"/>
      <c r="L528" s="405"/>
    </row>
    <row r="529" spans="3:12">
      <c r="C529" s="405"/>
      <c r="D529" s="405"/>
      <c r="E529" s="405"/>
      <c r="F529" s="405"/>
      <c r="G529" s="405"/>
      <c r="H529" s="405"/>
      <c r="I529" s="405"/>
      <c r="J529" s="405"/>
      <c r="K529" s="405"/>
      <c r="L529" s="405"/>
    </row>
    <row r="530" spans="3:12">
      <c r="C530" s="405"/>
      <c r="D530" s="405"/>
      <c r="E530" s="405"/>
      <c r="F530" s="405"/>
      <c r="G530" s="405"/>
      <c r="H530" s="405"/>
      <c r="I530" s="405"/>
      <c r="J530" s="405"/>
      <c r="K530" s="405"/>
      <c r="L530" s="405"/>
    </row>
    <row r="531" spans="3:12">
      <c r="C531" s="405"/>
      <c r="D531" s="405"/>
      <c r="E531" s="405"/>
      <c r="F531" s="405"/>
      <c r="G531" s="405"/>
      <c r="H531" s="405"/>
      <c r="I531" s="405"/>
      <c r="J531" s="405"/>
      <c r="K531" s="405"/>
      <c r="L531" s="405"/>
    </row>
    <row r="532" spans="3:12">
      <c r="C532" s="405"/>
      <c r="D532" s="405"/>
      <c r="E532" s="405"/>
      <c r="F532" s="405"/>
      <c r="G532" s="405"/>
      <c r="H532" s="405"/>
      <c r="I532" s="405"/>
      <c r="J532" s="405"/>
      <c r="K532" s="405"/>
      <c r="L532" s="405"/>
    </row>
    <row r="533" spans="3:12">
      <c r="C533" s="405"/>
      <c r="D533" s="405"/>
      <c r="E533" s="405"/>
      <c r="F533" s="405"/>
      <c r="G533" s="405"/>
      <c r="H533" s="405"/>
      <c r="I533" s="405"/>
      <c r="J533" s="405"/>
      <c r="K533" s="405"/>
      <c r="L533" s="405"/>
    </row>
    <row r="534" spans="3:12">
      <c r="C534" s="405"/>
      <c r="D534" s="405"/>
      <c r="E534" s="405"/>
      <c r="F534" s="405"/>
      <c r="G534" s="405"/>
      <c r="H534" s="405"/>
      <c r="I534" s="405"/>
      <c r="J534" s="405"/>
      <c r="K534" s="405"/>
      <c r="L534" s="405"/>
    </row>
    <row r="535" spans="3:12">
      <c r="C535" s="405"/>
      <c r="D535" s="405"/>
      <c r="E535" s="405"/>
      <c r="F535" s="405"/>
      <c r="G535" s="405"/>
      <c r="H535" s="405"/>
      <c r="I535" s="405"/>
      <c r="J535" s="405"/>
      <c r="K535" s="405"/>
      <c r="L535" s="405"/>
    </row>
    <row r="536" spans="3:12">
      <c r="C536" s="405"/>
      <c r="D536" s="405"/>
      <c r="E536" s="405"/>
      <c r="F536" s="405"/>
      <c r="G536" s="405"/>
      <c r="H536" s="405"/>
      <c r="I536" s="405"/>
      <c r="J536" s="405"/>
      <c r="K536" s="405"/>
      <c r="L536" s="405"/>
    </row>
    <row r="537" spans="3:12">
      <c r="C537" s="405"/>
      <c r="D537" s="405"/>
      <c r="E537" s="405"/>
      <c r="F537" s="405"/>
      <c r="G537" s="405"/>
      <c r="H537" s="405"/>
      <c r="I537" s="405"/>
      <c r="J537" s="405"/>
      <c r="K537" s="405"/>
      <c r="L537" s="405"/>
    </row>
    <row r="538" spans="3:12">
      <c r="C538" s="405"/>
      <c r="D538" s="405"/>
      <c r="E538" s="405"/>
      <c r="F538" s="405"/>
      <c r="G538" s="405"/>
      <c r="H538" s="405"/>
      <c r="I538" s="405"/>
      <c r="J538" s="405"/>
      <c r="K538" s="405"/>
      <c r="L538" s="405"/>
    </row>
    <row r="539" spans="3:12">
      <c r="C539" s="405"/>
      <c r="D539" s="405"/>
      <c r="E539" s="405"/>
      <c r="F539" s="405"/>
      <c r="G539" s="405"/>
      <c r="H539" s="405"/>
      <c r="I539" s="405"/>
      <c r="J539" s="405"/>
      <c r="K539" s="405"/>
      <c r="L539" s="405"/>
    </row>
    <row r="540" spans="3:12">
      <c r="C540" s="405"/>
      <c r="D540" s="405"/>
      <c r="E540" s="405"/>
      <c r="F540" s="405"/>
      <c r="G540" s="405"/>
      <c r="H540" s="405"/>
      <c r="I540" s="405"/>
      <c r="J540" s="405"/>
      <c r="K540" s="405"/>
      <c r="L540" s="405"/>
    </row>
    <row r="541" spans="3:12">
      <c r="C541" s="405"/>
      <c r="D541" s="405"/>
      <c r="E541" s="405"/>
      <c r="F541" s="405"/>
      <c r="G541" s="405"/>
      <c r="H541" s="405"/>
      <c r="I541" s="405"/>
      <c r="J541" s="405"/>
      <c r="K541" s="405"/>
      <c r="L541" s="405"/>
    </row>
    <row r="542" spans="3:12">
      <c r="C542" s="405"/>
      <c r="D542" s="405"/>
      <c r="E542" s="405"/>
      <c r="F542" s="405"/>
      <c r="G542" s="405"/>
      <c r="H542" s="405"/>
      <c r="I542" s="405"/>
      <c r="J542" s="405"/>
      <c r="K542" s="405"/>
      <c r="L542" s="405"/>
    </row>
    <row r="543" spans="3:12">
      <c r="C543" s="405"/>
      <c r="D543" s="405"/>
      <c r="E543" s="405"/>
      <c r="F543" s="405"/>
      <c r="G543" s="405"/>
      <c r="H543" s="405"/>
      <c r="I543" s="405"/>
      <c r="J543" s="405"/>
      <c r="K543" s="405"/>
      <c r="L543" s="405"/>
    </row>
    <row r="544" spans="3:12">
      <c r="C544" s="405"/>
      <c r="D544" s="405"/>
      <c r="E544" s="405"/>
      <c r="F544" s="405"/>
      <c r="G544" s="405"/>
      <c r="H544" s="405"/>
      <c r="I544" s="405"/>
      <c r="J544" s="405"/>
      <c r="K544" s="405"/>
      <c r="L544" s="405"/>
    </row>
    <row r="545" spans="3:12">
      <c r="C545" s="405"/>
      <c r="D545" s="405"/>
      <c r="E545" s="405"/>
      <c r="F545" s="405"/>
      <c r="G545" s="405"/>
      <c r="H545" s="405"/>
      <c r="I545" s="405"/>
      <c r="J545" s="405"/>
      <c r="K545" s="405"/>
      <c r="L545" s="405"/>
    </row>
    <row r="546" spans="3:12">
      <c r="C546" s="405"/>
      <c r="D546" s="405"/>
      <c r="E546" s="405"/>
      <c r="F546" s="405"/>
      <c r="G546" s="405"/>
      <c r="H546" s="405"/>
      <c r="I546" s="405"/>
      <c r="J546" s="405"/>
      <c r="K546" s="405"/>
      <c r="L546" s="405"/>
    </row>
    <row r="547" spans="3:12">
      <c r="C547" s="405"/>
      <c r="D547" s="405"/>
      <c r="E547" s="405"/>
      <c r="F547" s="405"/>
      <c r="G547" s="405"/>
      <c r="H547" s="405"/>
      <c r="I547" s="405"/>
      <c r="J547" s="405"/>
      <c r="K547" s="405"/>
      <c r="L547" s="405"/>
    </row>
    <row r="548" spans="3:12">
      <c r="C548" s="405"/>
      <c r="D548" s="405"/>
      <c r="E548" s="405"/>
      <c r="F548" s="405"/>
      <c r="G548" s="405"/>
      <c r="H548" s="405"/>
      <c r="I548" s="405"/>
      <c r="J548" s="405"/>
      <c r="K548" s="405"/>
      <c r="L548" s="405"/>
    </row>
    <row r="549" spans="3:12">
      <c r="C549" s="405"/>
      <c r="D549" s="405"/>
      <c r="E549" s="405"/>
      <c r="F549" s="405"/>
      <c r="G549" s="405"/>
      <c r="H549" s="405"/>
      <c r="I549" s="405"/>
      <c r="J549" s="405"/>
      <c r="K549" s="405"/>
      <c r="L549" s="405"/>
    </row>
    <row r="550" spans="3:12">
      <c r="C550" s="405"/>
      <c r="D550" s="405"/>
      <c r="E550" s="405"/>
      <c r="F550" s="405"/>
      <c r="G550" s="405"/>
      <c r="H550" s="405"/>
      <c r="I550" s="405"/>
      <c r="J550" s="405"/>
      <c r="K550" s="405"/>
      <c r="L550" s="405"/>
    </row>
    <row r="551" spans="3:12">
      <c r="C551" s="405"/>
      <c r="D551" s="405"/>
      <c r="E551" s="405"/>
      <c r="F551" s="405"/>
      <c r="G551" s="405"/>
      <c r="H551" s="405"/>
      <c r="I551" s="405"/>
      <c r="J551" s="405"/>
      <c r="K551" s="405"/>
      <c r="L551" s="405"/>
    </row>
    <row r="552" spans="3:12">
      <c r="C552" s="405"/>
      <c r="D552" s="405"/>
      <c r="E552" s="405"/>
      <c r="F552" s="405"/>
      <c r="G552" s="405"/>
      <c r="H552" s="405"/>
      <c r="I552" s="405"/>
      <c r="J552" s="405"/>
      <c r="K552" s="405"/>
      <c r="L552" s="405"/>
    </row>
    <row r="553" spans="3:12">
      <c r="C553" s="405"/>
      <c r="D553" s="405"/>
      <c r="E553" s="405"/>
      <c r="F553" s="405"/>
      <c r="G553" s="405"/>
      <c r="H553" s="405"/>
      <c r="I553" s="405"/>
      <c r="J553" s="405"/>
      <c r="K553" s="405"/>
      <c r="L553" s="405"/>
    </row>
    <row r="554" spans="3:12">
      <c r="C554" s="405"/>
      <c r="D554" s="405"/>
      <c r="E554" s="405"/>
      <c r="F554" s="405"/>
      <c r="G554" s="405"/>
      <c r="H554" s="405"/>
      <c r="I554" s="405"/>
      <c r="J554" s="405"/>
      <c r="K554" s="405"/>
      <c r="L554" s="405"/>
    </row>
    <row r="555" spans="3:12">
      <c r="C555" s="405"/>
      <c r="D555" s="405"/>
      <c r="E555" s="405"/>
      <c r="F555" s="405"/>
      <c r="G555" s="405"/>
      <c r="H555" s="405"/>
      <c r="I555" s="405"/>
      <c r="J555" s="405"/>
      <c r="K555" s="405"/>
      <c r="L555" s="405"/>
    </row>
    <row r="556" spans="3:12">
      <c r="C556" s="405"/>
      <c r="D556" s="405"/>
      <c r="E556" s="405"/>
      <c r="F556" s="405"/>
      <c r="G556" s="405"/>
      <c r="H556" s="405"/>
      <c r="I556" s="405"/>
      <c r="J556" s="405"/>
      <c r="K556" s="405"/>
      <c r="L556" s="405"/>
    </row>
    <row r="557" spans="3:12">
      <c r="C557" s="405"/>
      <c r="D557" s="405"/>
      <c r="E557" s="405"/>
      <c r="F557" s="405"/>
      <c r="G557" s="405"/>
      <c r="H557" s="405"/>
      <c r="I557" s="405"/>
      <c r="J557" s="405"/>
      <c r="K557" s="405"/>
      <c r="L557" s="405"/>
    </row>
    <row r="558" spans="3:12">
      <c r="C558" s="405"/>
      <c r="D558" s="405"/>
      <c r="E558" s="405"/>
      <c r="F558" s="405"/>
      <c r="G558" s="405"/>
      <c r="H558" s="405"/>
      <c r="I558" s="405"/>
      <c r="J558" s="405"/>
      <c r="K558" s="405"/>
      <c r="L558" s="405"/>
    </row>
    <row r="559" spans="3:12">
      <c r="C559" s="405"/>
      <c r="D559" s="405"/>
      <c r="E559" s="405"/>
      <c r="F559" s="405"/>
      <c r="G559" s="405"/>
      <c r="H559" s="405"/>
      <c r="I559" s="405"/>
      <c r="J559" s="405"/>
      <c r="K559" s="405"/>
      <c r="L559" s="405"/>
    </row>
    <row r="560" spans="3:12">
      <c r="C560" s="405"/>
      <c r="D560" s="405"/>
      <c r="E560" s="405"/>
      <c r="F560" s="405"/>
      <c r="G560" s="405"/>
      <c r="H560" s="405"/>
      <c r="I560" s="405"/>
      <c r="J560" s="405"/>
      <c r="K560" s="405"/>
      <c r="L560" s="405"/>
    </row>
    <row r="561" spans="3:12">
      <c r="C561" s="405"/>
      <c r="D561" s="405"/>
      <c r="E561" s="405"/>
      <c r="F561" s="405"/>
      <c r="G561" s="405"/>
      <c r="H561" s="405"/>
      <c r="I561" s="405"/>
      <c r="J561" s="405"/>
      <c r="K561" s="405"/>
      <c r="L561" s="405"/>
    </row>
    <row r="562" spans="3:12">
      <c r="C562" s="405"/>
      <c r="D562" s="405"/>
      <c r="E562" s="405"/>
      <c r="F562" s="405"/>
      <c r="G562" s="405"/>
      <c r="H562" s="405"/>
      <c r="I562" s="405"/>
      <c r="J562" s="405"/>
      <c r="K562" s="405"/>
      <c r="L562" s="405"/>
    </row>
    <row r="563" spans="3:12">
      <c r="C563" s="405"/>
      <c r="D563" s="405"/>
      <c r="E563" s="405"/>
      <c r="F563" s="405"/>
      <c r="G563" s="405"/>
      <c r="H563" s="405"/>
      <c r="I563" s="405"/>
      <c r="J563" s="405"/>
      <c r="K563" s="405"/>
      <c r="L563" s="405"/>
    </row>
    <row r="564" spans="3:12">
      <c r="C564" s="405"/>
      <c r="D564" s="405"/>
      <c r="E564" s="405"/>
      <c r="F564" s="405"/>
      <c r="G564" s="405"/>
      <c r="H564" s="405"/>
      <c r="I564" s="405"/>
      <c r="J564" s="405"/>
      <c r="K564" s="405"/>
      <c r="L564" s="405"/>
    </row>
    <row r="565" spans="3:12">
      <c r="C565" s="405"/>
      <c r="D565" s="405"/>
      <c r="E565" s="405"/>
      <c r="F565" s="405"/>
      <c r="G565" s="405"/>
      <c r="H565" s="405"/>
      <c r="I565" s="405"/>
      <c r="J565" s="405"/>
      <c r="K565" s="405"/>
      <c r="L565" s="405"/>
    </row>
    <row r="566" spans="3:12">
      <c r="C566" s="405"/>
      <c r="D566" s="405"/>
      <c r="E566" s="405"/>
      <c r="F566" s="405"/>
      <c r="G566" s="405"/>
      <c r="H566" s="405"/>
      <c r="I566" s="405"/>
      <c r="J566" s="405"/>
      <c r="K566" s="405"/>
      <c r="L566" s="405"/>
    </row>
    <row r="567" spans="3:12">
      <c r="C567" s="405"/>
      <c r="D567" s="405"/>
      <c r="E567" s="405"/>
      <c r="F567" s="405"/>
      <c r="G567" s="405"/>
      <c r="H567" s="405"/>
      <c r="I567" s="405"/>
      <c r="J567" s="405"/>
      <c r="K567" s="405"/>
      <c r="L567" s="405"/>
    </row>
    <row r="568" spans="3:12">
      <c r="C568" s="405"/>
      <c r="D568" s="405"/>
      <c r="E568" s="405"/>
      <c r="F568" s="405"/>
      <c r="G568" s="405"/>
      <c r="H568" s="405"/>
      <c r="I568" s="405"/>
      <c r="J568" s="405"/>
      <c r="K568" s="405"/>
      <c r="L568" s="405"/>
    </row>
    <row r="569" spans="3:12">
      <c r="C569" s="405"/>
      <c r="D569" s="405"/>
      <c r="E569" s="405"/>
      <c r="F569" s="405"/>
      <c r="G569" s="405"/>
      <c r="H569" s="405"/>
      <c r="I569" s="405"/>
      <c r="J569" s="405"/>
      <c r="K569" s="405"/>
      <c r="L569" s="405"/>
    </row>
    <row r="570" spans="3:12">
      <c r="C570" s="405"/>
      <c r="D570" s="405"/>
      <c r="E570" s="405"/>
      <c r="F570" s="405"/>
      <c r="G570" s="405"/>
      <c r="H570" s="405"/>
      <c r="I570" s="405"/>
      <c r="J570" s="405"/>
      <c r="K570" s="405"/>
      <c r="L570" s="405"/>
    </row>
    <row r="571" spans="3:12">
      <c r="C571" s="405"/>
      <c r="D571" s="405"/>
      <c r="E571" s="405"/>
      <c r="F571" s="405"/>
      <c r="G571" s="405"/>
      <c r="H571" s="405"/>
      <c r="I571" s="405"/>
      <c r="J571" s="405"/>
      <c r="K571" s="405"/>
      <c r="L571" s="405"/>
    </row>
    <row r="572" spans="3:12">
      <c r="C572" s="405"/>
      <c r="D572" s="405"/>
      <c r="E572" s="405"/>
      <c r="F572" s="405"/>
      <c r="G572" s="405"/>
      <c r="H572" s="405"/>
      <c r="I572" s="405"/>
      <c r="J572" s="405"/>
      <c r="K572" s="405"/>
      <c r="L572" s="405"/>
    </row>
    <row r="573" spans="3:12">
      <c r="C573" s="405"/>
      <c r="D573" s="405"/>
      <c r="E573" s="405"/>
      <c r="F573" s="405"/>
      <c r="G573" s="405"/>
      <c r="H573" s="405"/>
      <c r="I573" s="405"/>
      <c r="J573" s="405"/>
      <c r="K573" s="405"/>
      <c r="L573" s="405"/>
    </row>
    <row r="574" spans="3:12">
      <c r="C574" s="405"/>
      <c r="D574" s="405"/>
      <c r="E574" s="405"/>
      <c r="F574" s="405"/>
      <c r="G574" s="405"/>
      <c r="H574" s="405"/>
      <c r="I574" s="405"/>
      <c r="J574" s="405"/>
      <c r="K574" s="405"/>
      <c r="L574" s="405"/>
    </row>
    <row r="575" spans="3:12">
      <c r="C575" s="405"/>
      <c r="D575" s="405"/>
      <c r="E575" s="405"/>
      <c r="F575" s="405"/>
      <c r="G575" s="405"/>
      <c r="H575" s="405"/>
      <c r="I575" s="405"/>
      <c r="J575" s="405"/>
      <c r="K575" s="405"/>
      <c r="L575" s="405"/>
    </row>
    <row r="576" spans="3:12">
      <c r="C576" s="405"/>
      <c r="D576" s="405"/>
      <c r="E576" s="405"/>
      <c r="F576" s="405"/>
      <c r="G576" s="405"/>
      <c r="H576" s="405"/>
      <c r="I576" s="405"/>
      <c r="J576" s="405"/>
      <c r="K576" s="405"/>
      <c r="L576" s="405"/>
    </row>
    <row r="577" spans="3:12">
      <c r="C577" s="405"/>
      <c r="D577" s="405"/>
      <c r="E577" s="405"/>
      <c r="F577" s="405"/>
      <c r="G577" s="405"/>
      <c r="H577" s="405"/>
      <c r="I577" s="405"/>
      <c r="J577" s="405"/>
      <c r="K577" s="405"/>
      <c r="L577" s="405"/>
    </row>
    <row r="578" spans="3:12">
      <c r="C578" s="405"/>
      <c r="D578" s="405"/>
      <c r="E578" s="405"/>
      <c r="F578" s="405"/>
      <c r="G578" s="405"/>
      <c r="H578" s="405"/>
      <c r="I578" s="405"/>
      <c r="J578" s="405"/>
      <c r="K578" s="405"/>
      <c r="L578" s="405"/>
    </row>
    <row r="579" spans="3:12">
      <c r="C579" s="405"/>
      <c r="D579" s="405"/>
      <c r="E579" s="405"/>
      <c r="F579" s="405"/>
      <c r="G579" s="405"/>
      <c r="H579" s="405"/>
      <c r="I579" s="405"/>
      <c r="J579" s="405"/>
      <c r="K579" s="405"/>
      <c r="L579" s="405"/>
    </row>
    <row r="580" spans="3:12">
      <c r="C580" s="405"/>
      <c r="D580" s="405"/>
      <c r="E580" s="405"/>
      <c r="F580" s="405"/>
      <c r="G580" s="405"/>
      <c r="H580" s="405"/>
      <c r="I580" s="405"/>
      <c r="J580" s="405"/>
      <c r="K580" s="405"/>
      <c r="L580" s="405"/>
    </row>
    <row r="581" spans="3:12">
      <c r="C581" s="405"/>
      <c r="D581" s="405"/>
      <c r="E581" s="405"/>
      <c r="F581" s="405"/>
      <c r="G581" s="405"/>
      <c r="H581" s="405"/>
      <c r="I581" s="405"/>
      <c r="J581" s="405"/>
      <c r="K581" s="405"/>
      <c r="L581" s="405"/>
    </row>
    <row r="582" spans="3:12">
      <c r="C582" s="405"/>
      <c r="D582" s="405"/>
      <c r="E582" s="405"/>
      <c r="F582" s="405"/>
      <c r="G582" s="405"/>
      <c r="H582" s="405"/>
      <c r="I582" s="405"/>
      <c r="J582" s="405"/>
      <c r="K582" s="405"/>
      <c r="L582" s="405"/>
    </row>
    <row r="583" spans="3:12">
      <c r="C583" s="405"/>
      <c r="D583" s="405"/>
      <c r="E583" s="405"/>
      <c r="F583" s="405"/>
      <c r="G583" s="405"/>
      <c r="H583" s="405"/>
      <c r="I583" s="405"/>
      <c r="J583" s="405"/>
      <c r="K583" s="405"/>
      <c r="L583" s="405"/>
    </row>
    <row r="584" spans="3:12">
      <c r="C584" s="405"/>
      <c r="D584" s="405"/>
      <c r="E584" s="405"/>
      <c r="F584" s="405"/>
      <c r="G584" s="405"/>
      <c r="H584" s="405"/>
      <c r="I584" s="405"/>
      <c r="J584" s="405"/>
      <c r="K584" s="405"/>
      <c r="L584" s="405"/>
    </row>
    <row r="585" spans="3:12">
      <c r="C585" s="405"/>
      <c r="D585" s="405"/>
      <c r="E585" s="405"/>
      <c r="F585" s="405"/>
      <c r="G585" s="405"/>
      <c r="H585" s="405"/>
      <c r="I585" s="405"/>
      <c r="J585" s="405"/>
      <c r="K585" s="405"/>
      <c r="L585" s="405"/>
    </row>
    <row r="586" spans="3:12">
      <c r="C586" s="405"/>
      <c r="D586" s="405"/>
      <c r="E586" s="405"/>
      <c r="F586" s="405"/>
      <c r="G586" s="405"/>
      <c r="H586" s="405"/>
      <c r="I586" s="405"/>
      <c r="J586" s="405"/>
      <c r="K586" s="405"/>
      <c r="L586" s="405"/>
    </row>
    <row r="587" spans="3:12">
      <c r="C587" s="405"/>
      <c r="D587" s="405"/>
      <c r="E587" s="405"/>
      <c r="F587" s="405"/>
      <c r="G587" s="405"/>
      <c r="H587" s="405"/>
      <c r="I587" s="405"/>
      <c r="J587" s="405"/>
      <c r="K587" s="405"/>
      <c r="L587" s="405"/>
    </row>
    <row r="588" spans="3:12">
      <c r="C588" s="405"/>
      <c r="D588" s="405"/>
      <c r="E588" s="405"/>
      <c r="F588" s="405"/>
      <c r="G588" s="405"/>
      <c r="H588" s="405"/>
      <c r="I588" s="405"/>
      <c r="J588" s="405"/>
      <c r="K588" s="405"/>
      <c r="L588" s="405"/>
    </row>
    <row r="589" spans="3:12">
      <c r="C589" s="405"/>
      <c r="D589" s="405"/>
      <c r="E589" s="405"/>
      <c r="F589" s="405"/>
      <c r="G589" s="405"/>
      <c r="H589" s="405"/>
      <c r="I589" s="405"/>
      <c r="J589" s="405"/>
      <c r="K589" s="405"/>
      <c r="L589" s="405"/>
    </row>
    <row r="590" spans="3:12">
      <c r="C590" s="405"/>
      <c r="D590" s="405"/>
      <c r="E590" s="405"/>
      <c r="F590" s="405"/>
      <c r="G590" s="405"/>
      <c r="H590" s="405"/>
      <c r="I590" s="405"/>
      <c r="J590" s="405"/>
      <c r="K590" s="405"/>
      <c r="L590" s="405"/>
    </row>
    <row r="591" spans="3:12">
      <c r="C591" s="405"/>
      <c r="D591" s="405"/>
      <c r="E591" s="405"/>
      <c r="F591" s="405"/>
      <c r="G591" s="405"/>
      <c r="H591" s="405"/>
      <c r="I591" s="405"/>
      <c r="J591" s="405"/>
      <c r="K591" s="405"/>
      <c r="L591" s="405"/>
    </row>
    <row r="592" spans="3:12">
      <c r="C592" s="405"/>
      <c r="D592" s="405"/>
      <c r="E592" s="405"/>
      <c r="F592" s="405"/>
      <c r="G592" s="405"/>
      <c r="H592" s="405"/>
      <c r="I592" s="405"/>
      <c r="J592" s="405"/>
      <c r="K592" s="405"/>
      <c r="L592" s="405"/>
    </row>
    <row r="593" spans="3:12">
      <c r="C593" s="405"/>
      <c r="D593" s="405"/>
      <c r="E593" s="405"/>
      <c r="F593" s="405"/>
      <c r="G593" s="405"/>
      <c r="H593" s="405"/>
      <c r="I593" s="405"/>
      <c r="J593" s="405"/>
      <c r="K593" s="405"/>
      <c r="L593" s="405"/>
    </row>
    <row r="594" spans="3:12">
      <c r="C594" s="405"/>
      <c r="D594" s="405"/>
      <c r="E594" s="405"/>
      <c r="F594" s="405"/>
      <c r="G594" s="405"/>
      <c r="H594" s="405"/>
      <c r="I594" s="405"/>
      <c r="J594" s="405"/>
      <c r="K594" s="405"/>
      <c r="L594" s="405"/>
    </row>
    <row r="595" spans="3:12">
      <c r="C595" s="405"/>
      <c r="D595" s="405"/>
      <c r="E595" s="405"/>
      <c r="F595" s="405"/>
      <c r="G595" s="405"/>
      <c r="H595" s="405"/>
      <c r="I595" s="405"/>
      <c r="J595" s="405"/>
      <c r="K595" s="405"/>
      <c r="L595" s="405"/>
    </row>
    <row r="596" spans="3:12">
      <c r="C596" s="405"/>
      <c r="D596" s="405"/>
      <c r="E596" s="405"/>
      <c r="F596" s="405"/>
      <c r="G596" s="405"/>
      <c r="H596" s="405"/>
      <c r="I596" s="405"/>
      <c r="J596" s="405"/>
      <c r="K596" s="405"/>
      <c r="L596" s="405"/>
    </row>
    <row r="597" spans="3:12">
      <c r="C597" s="405"/>
      <c r="D597" s="405"/>
      <c r="E597" s="405"/>
      <c r="F597" s="405"/>
      <c r="G597" s="405"/>
      <c r="H597" s="405"/>
      <c r="I597" s="405"/>
      <c r="J597" s="405"/>
      <c r="K597" s="405"/>
      <c r="L597" s="405"/>
    </row>
    <row r="598" spans="3:12">
      <c r="C598" s="405"/>
      <c r="D598" s="405"/>
      <c r="E598" s="405"/>
      <c r="F598" s="405"/>
      <c r="G598" s="405"/>
      <c r="H598" s="405"/>
      <c r="I598" s="405"/>
      <c r="J598" s="405"/>
      <c r="K598" s="405"/>
      <c r="L598" s="405"/>
    </row>
    <row r="599" spans="3:12">
      <c r="C599" s="405"/>
      <c r="D599" s="405"/>
      <c r="E599" s="405"/>
      <c r="F599" s="405"/>
      <c r="G599" s="405"/>
      <c r="H599" s="405"/>
      <c r="I599" s="405"/>
      <c r="J599" s="405"/>
      <c r="K599" s="405"/>
      <c r="L599" s="405"/>
    </row>
    <row r="600" spans="3:12">
      <c r="C600" s="405"/>
      <c r="D600" s="405"/>
      <c r="E600" s="405"/>
      <c r="F600" s="405"/>
      <c r="G600" s="405"/>
      <c r="H600" s="405"/>
      <c r="I600" s="405"/>
      <c r="J600" s="405"/>
      <c r="K600" s="405"/>
      <c r="L600" s="405"/>
    </row>
    <row r="601" spans="3:12">
      <c r="C601" s="405"/>
      <c r="D601" s="405"/>
      <c r="E601" s="405"/>
      <c r="F601" s="405"/>
      <c r="G601" s="405"/>
      <c r="H601" s="405"/>
      <c r="I601" s="405"/>
      <c r="J601" s="405"/>
      <c r="K601" s="405"/>
      <c r="L601" s="405"/>
    </row>
    <row r="602" spans="3:12">
      <c r="C602" s="405"/>
      <c r="D602" s="405"/>
      <c r="E602" s="405"/>
      <c r="F602" s="405"/>
      <c r="G602" s="405"/>
      <c r="H602" s="405"/>
      <c r="I602" s="405"/>
      <c r="J602" s="405"/>
      <c r="K602" s="405"/>
      <c r="L602" s="405"/>
    </row>
    <row r="603" spans="3:12">
      <c r="C603" s="405"/>
      <c r="D603" s="405"/>
      <c r="E603" s="405"/>
      <c r="F603" s="405"/>
      <c r="G603" s="405"/>
      <c r="H603" s="405"/>
      <c r="I603" s="405"/>
      <c r="J603" s="405"/>
      <c r="K603" s="405"/>
      <c r="L603" s="405"/>
    </row>
    <row r="604" spans="3:12">
      <c r="C604" s="405"/>
      <c r="D604" s="405"/>
      <c r="E604" s="405"/>
      <c r="F604" s="405"/>
      <c r="G604" s="405"/>
      <c r="H604" s="405"/>
      <c r="I604" s="405"/>
      <c r="J604" s="405"/>
      <c r="K604" s="405"/>
      <c r="L604" s="405"/>
    </row>
    <row r="605" spans="3:12">
      <c r="C605" s="405"/>
      <c r="D605" s="405"/>
      <c r="E605" s="405"/>
      <c r="F605" s="405"/>
      <c r="G605" s="405"/>
      <c r="H605" s="405"/>
      <c r="I605" s="405"/>
      <c r="J605" s="405"/>
      <c r="K605" s="405"/>
      <c r="L605" s="405"/>
    </row>
    <row r="606" spans="3:12">
      <c r="C606" s="405"/>
      <c r="D606" s="405"/>
      <c r="E606" s="405"/>
      <c r="F606" s="405"/>
      <c r="G606" s="405"/>
      <c r="H606" s="405"/>
      <c r="I606" s="405"/>
      <c r="J606" s="405"/>
      <c r="K606" s="405"/>
      <c r="L606" s="405"/>
    </row>
    <row r="607" spans="3:12">
      <c r="C607" s="405"/>
      <c r="D607" s="405"/>
      <c r="E607" s="405"/>
      <c r="F607" s="405"/>
      <c r="G607" s="405"/>
      <c r="H607" s="405"/>
      <c r="I607" s="405"/>
      <c r="J607" s="405"/>
      <c r="K607" s="405"/>
      <c r="L607" s="405"/>
    </row>
    <row r="608" spans="3:12">
      <c r="C608" s="405"/>
      <c r="D608" s="405"/>
      <c r="E608" s="405"/>
      <c r="F608" s="405"/>
      <c r="G608" s="405"/>
      <c r="H608" s="405"/>
      <c r="I608" s="405"/>
      <c r="J608" s="405"/>
      <c r="K608" s="405"/>
      <c r="L608" s="405"/>
    </row>
    <row r="609" spans="3:12">
      <c r="C609" s="405"/>
      <c r="D609" s="405"/>
      <c r="E609" s="405"/>
      <c r="F609" s="405"/>
      <c r="G609" s="405"/>
      <c r="H609" s="405"/>
      <c r="I609" s="405"/>
      <c r="J609" s="405"/>
      <c r="K609" s="405"/>
      <c r="L609" s="405"/>
    </row>
    <row r="610" spans="3:12">
      <c r="C610" s="405"/>
      <c r="D610" s="405"/>
      <c r="E610" s="405"/>
      <c r="F610" s="405"/>
      <c r="G610" s="405"/>
      <c r="H610" s="405"/>
      <c r="I610" s="405"/>
      <c r="J610" s="405"/>
      <c r="K610" s="405"/>
      <c r="L610" s="405"/>
    </row>
    <row r="611" spans="3:12">
      <c r="C611" s="405"/>
      <c r="D611" s="405"/>
      <c r="E611" s="405"/>
      <c r="F611" s="405"/>
      <c r="G611" s="405"/>
      <c r="H611" s="405"/>
      <c r="I611" s="405"/>
      <c r="J611" s="405"/>
      <c r="K611" s="405"/>
      <c r="L611" s="405"/>
    </row>
    <row r="612" spans="3:12">
      <c r="C612" s="405"/>
      <c r="D612" s="405"/>
      <c r="E612" s="405"/>
      <c r="F612" s="405"/>
      <c r="G612" s="405"/>
      <c r="H612" s="405"/>
      <c r="I612" s="405"/>
      <c r="J612" s="405"/>
      <c r="K612" s="405"/>
      <c r="L612" s="405"/>
    </row>
    <row r="613" spans="3:12">
      <c r="C613" s="405"/>
      <c r="D613" s="405"/>
      <c r="E613" s="405"/>
      <c r="F613" s="405"/>
      <c r="G613" s="405"/>
      <c r="H613" s="405"/>
      <c r="I613" s="405"/>
      <c r="J613" s="405"/>
      <c r="K613" s="405"/>
      <c r="L613" s="405"/>
    </row>
    <row r="614" spans="3:12">
      <c r="C614" s="405"/>
      <c r="D614" s="405"/>
      <c r="E614" s="405"/>
      <c r="F614" s="405"/>
      <c r="G614" s="405"/>
      <c r="H614" s="405"/>
      <c r="I614" s="405"/>
      <c r="J614" s="405"/>
      <c r="K614" s="405"/>
      <c r="L614" s="405"/>
    </row>
    <row r="615" spans="3:12">
      <c r="C615" s="405"/>
      <c r="D615" s="405"/>
      <c r="E615" s="405"/>
      <c r="F615" s="405"/>
      <c r="G615" s="405"/>
      <c r="H615" s="405"/>
      <c r="I615" s="405"/>
      <c r="J615" s="405"/>
      <c r="K615" s="405"/>
      <c r="L615" s="405"/>
    </row>
    <row r="616" spans="3:12">
      <c r="C616" s="405"/>
      <c r="D616" s="405"/>
      <c r="E616" s="405"/>
      <c r="F616" s="405"/>
      <c r="G616" s="405"/>
      <c r="H616" s="405"/>
      <c r="I616" s="405"/>
      <c r="J616" s="405"/>
      <c r="K616" s="405"/>
      <c r="L616" s="405"/>
    </row>
    <row r="617" spans="3:12">
      <c r="C617" s="405"/>
      <c r="D617" s="405"/>
      <c r="E617" s="405"/>
      <c r="F617" s="405"/>
      <c r="G617" s="405"/>
      <c r="H617" s="405"/>
      <c r="I617" s="405"/>
      <c r="J617" s="405"/>
      <c r="K617" s="405"/>
      <c r="L617" s="405"/>
    </row>
    <row r="618" spans="3:12">
      <c r="C618" s="405"/>
      <c r="D618" s="405"/>
      <c r="E618" s="405"/>
      <c r="F618" s="405"/>
      <c r="G618" s="405"/>
      <c r="H618" s="405"/>
      <c r="I618" s="405"/>
      <c r="J618" s="405"/>
      <c r="K618" s="405"/>
      <c r="L618" s="405"/>
    </row>
    <row r="619" spans="3:12">
      <c r="C619" s="405"/>
      <c r="D619" s="405"/>
      <c r="E619" s="405"/>
      <c r="F619" s="405"/>
      <c r="G619" s="405"/>
      <c r="H619" s="405"/>
      <c r="I619" s="405"/>
      <c r="J619" s="405"/>
      <c r="K619" s="405"/>
      <c r="L619" s="405"/>
    </row>
    <row r="620" spans="3:12">
      <c r="C620" s="405"/>
      <c r="D620" s="405"/>
      <c r="E620" s="405"/>
      <c r="F620" s="405"/>
      <c r="G620" s="405"/>
      <c r="H620" s="405"/>
      <c r="I620" s="405"/>
      <c r="J620" s="405"/>
      <c r="K620" s="405"/>
      <c r="L620" s="405"/>
    </row>
    <row r="621" spans="3:12">
      <c r="C621" s="405"/>
      <c r="D621" s="405"/>
      <c r="E621" s="405"/>
      <c r="F621" s="405"/>
      <c r="G621" s="405"/>
      <c r="H621" s="405"/>
      <c r="I621" s="405"/>
      <c r="J621" s="405"/>
      <c r="K621" s="405"/>
      <c r="L621" s="405"/>
    </row>
    <row r="622" spans="3:12">
      <c r="C622" s="405"/>
      <c r="D622" s="405"/>
      <c r="E622" s="405"/>
      <c r="F622" s="405"/>
      <c r="G622" s="405"/>
      <c r="H622" s="405"/>
      <c r="I622" s="405"/>
      <c r="J622" s="405"/>
      <c r="K622" s="405"/>
      <c r="L622" s="405"/>
    </row>
    <row r="623" spans="3:12">
      <c r="C623" s="405"/>
      <c r="D623" s="405"/>
      <c r="E623" s="405"/>
      <c r="F623" s="405"/>
      <c r="G623" s="405"/>
      <c r="H623" s="405"/>
      <c r="I623" s="405"/>
      <c r="J623" s="405"/>
      <c r="K623" s="405"/>
      <c r="L623" s="405"/>
    </row>
    <row r="624" spans="3:12">
      <c r="C624" s="405"/>
      <c r="D624" s="405"/>
      <c r="E624" s="405"/>
      <c r="F624" s="405"/>
      <c r="G624" s="405"/>
      <c r="H624" s="405"/>
      <c r="I624" s="405"/>
      <c r="J624" s="405"/>
      <c r="K624" s="405"/>
      <c r="L624" s="405"/>
    </row>
    <row r="625" spans="3:12">
      <c r="C625" s="405"/>
      <c r="D625" s="405"/>
      <c r="E625" s="405"/>
      <c r="F625" s="405"/>
      <c r="G625" s="405"/>
      <c r="H625" s="405"/>
      <c r="I625" s="405"/>
      <c r="J625" s="405"/>
      <c r="K625" s="405"/>
      <c r="L625" s="405"/>
    </row>
    <row r="626" spans="3:12">
      <c r="C626" s="405"/>
      <c r="D626" s="405"/>
      <c r="E626" s="405"/>
      <c r="F626" s="405"/>
      <c r="G626" s="405"/>
      <c r="H626" s="405"/>
      <c r="I626" s="405"/>
      <c r="J626" s="405"/>
      <c r="K626" s="405"/>
      <c r="L626" s="405"/>
    </row>
    <row r="627" spans="3:12">
      <c r="C627" s="405"/>
      <c r="D627" s="405"/>
      <c r="E627" s="405"/>
      <c r="F627" s="405"/>
      <c r="G627" s="405"/>
      <c r="H627" s="405"/>
      <c r="I627" s="405"/>
      <c r="J627" s="405"/>
      <c r="K627" s="405"/>
      <c r="L627" s="405"/>
    </row>
    <row r="628" spans="3:12">
      <c r="C628" s="405"/>
      <c r="D628" s="405"/>
      <c r="E628" s="405"/>
      <c r="F628" s="405"/>
      <c r="G628" s="405"/>
      <c r="H628" s="405"/>
      <c r="I628" s="405"/>
      <c r="J628" s="405"/>
      <c r="K628" s="405"/>
      <c r="L628" s="405"/>
    </row>
    <row r="629" spans="3:12">
      <c r="C629" s="405"/>
      <c r="D629" s="405"/>
      <c r="E629" s="405"/>
      <c r="F629" s="405"/>
      <c r="G629" s="405"/>
      <c r="H629" s="405"/>
      <c r="I629" s="405"/>
      <c r="J629" s="405"/>
      <c r="K629" s="405"/>
      <c r="L629" s="405"/>
    </row>
    <row r="630" spans="3:12">
      <c r="C630" s="405"/>
      <c r="D630" s="405"/>
      <c r="E630" s="405"/>
      <c r="F630" s="405"/>
      <c r="G630" s="405"/>
      <c r="H630" s="405"/>
      <c r="I630" s="405"/>
      <c r="J630" s="405"/>
      <c r="K630" s="405"/>
      <c r="L630" s="405"/>
    </row>
    <row r="631" spans="3:12">
      <c r="C631" s="405"/>
      <c r="D631" s="405"/>
      <c r="E631" s="405"/>
      <c r="F631" s="405"/>
      <c r="G631" s="405"/>
      <c r="H631" s="405"/>
      <c r="I631" s="405"/>
      <c r="J631" s="405"/>
      <c r="K631" s="405"/>
      <c r="L631" s="405"/>
    </row>
    <row r="632" spans="3:12">
      <c r="C632" s="405"/>
      <c r="D632" s="405"/>
      <c r="E632" s="405"/>
      <c r="F632" s="405"/>
      <c r="G632" s="405"/>
      <c r="H632" s="405"/>
      <c r="I632" s="405"/>
      <c r="J632" s="405"/>
      <c r="K632" s="405"/>
      <c r="L632" s="405"/>
    </row>
    <row r="633" spans="3:12">
      <c r="C633" s="405"/>
      <c r="D633" s="405"/>
      <c r="E633" s="405"/>
      <c r="F633" s="405"/>
      <c r="G633" s="405"/>
      <c r="H633" s="405"/>
      <c r="I633" s="405"/>
      <c r="J633" s="405"/>
      <c r="K633" s="405"/>
      <c r="L633" s="405"/>
    </row>
    <row r="634" spans="3:12">
      <c r="C634" s="405"/>
      <c r="D634" s="405"/>
      <c r="E634" s="405"/>
      <c r="F634" s="405"/>
      <c r="G634" s="405"/>
      <c r="H634" s="405"/>
      <c r="I634" s="405"/>
      <c r="J634" s="405"/>
      <c r="K634" s="405"/>
      <c r="L634" s="405"/>
    </row>
    <row r="635" spans="3:12">
      <c r="C635" s="405"/>
      <c r="D635" s="405"/>
      <c r="E635" s="405"/>
      <c r="F635" s="405"/>
      <c r="G635" s="405"/>
      <c r="H635" s="405"/>
      <c r="I635" s="405"/>
      <c r="J635" s="405"/>
      <c r="K635" s="405"/>
      <c r="L635" s="405"/>
    </row>
    <row r="636" spans="3:12">
      <c r="C636" s="405"/>
      <c r="D636" s="405"/>
      <c r="E636" s="405"/>
      <c r="F636" s="405"/>
      <c r="G636" s="405"/>
      <c r="H636" s="405"/>
      <c r="I636" s="405"/>
      <c r="J636" s="405"/>
      <c r="K636" s="405"/>
      <c r="L636" s="405"/>
    </row>
    <row r="637" spans="3:12">
      <c r="C637" s="405"/>
      <c r="D637" s="405"/>
      <c r="E637" s="405"/>
      <c r="F637" s="405"/>
      <c r="G637" s="405"/>
      <c r="H637" s="405"/>
      <c r="I637" s="405"/>
      <c r="J637" s="405"/>
      <c r="K637" s="405"/>
      <c r="L637" s="405"/>
    </row>
    <row r="638" spans="3:12">
      <c r="C638" s="405"/>
      <c r="D638" s="405"/>
      <c r="E638" s="405"/>
      <c r="F638" s="405"/>
      <c r="G638" s="405"/>
      <c r="H638" s="405"/>
      <c r="I638" s="405"/>
      <c r="J638" s="405"/>
      <c r="K638" s="405"/>
      <c r="L638" s="405"/>
    </row>
    <row r="639" spans="3:12">
      <c r="C639" s="405"/>
      <c r="D639" s="405"/>
      <c r="E639" s="405"/>
      <c r="F639" s="405"/>
      <c r="G639" s="405"/>
      <c r="H639" s="405"/>
      <c r="I639" s="405"/>
      <c r="J639" s="405"/>
      <c r="K639" s="405"/>
      <c r="L639" s="405"/>
    </row>
    <row r="640" spans="3:12">
      <c r="C640" s="405"/>
      <c r="D640" s="405"/>
      <c r="E640" s="405"/>
      <c r="F640" s="405"/>
      <c r="G640" s="405"/>
      <c r="H640" s="405"/>
      <c r="I640" s="405"/>
      <c r="J640" s="405"/>
      <c r="K640" s="405"/>
      <c r="L640" s="405"/>
    </row>
    <row r="641" spans="3:12">
      <c r="C641" s="405"/>
      <c r="D641" s="405"/>
      <c r="E641" s="405"/>
      <c r="F641" s="405"/>
      <c r="G641" s="405"/>
      <c r="H641" s="405"/>
      <c r="I641" s="405"/>
      <c r="J641" s="405"/>
      <c r="K641" s="405"/>
      <c r="L641" s="405"/>
    </row>
    <row r="642" spans="3:12">
      <c r="C642" s="405"/>
      <c r="D642" s="405"/>
      <c r="E642" s="405"/>
      <c r="F642" s="405"/>
      <c r="G642" s="405"/>
      <c r="H642" s="405"/>
      <c r="I642" s="405"/>
      <c r="J642" s="405"/>
      <c r="K642" s="405"/>
      <c r="L642" s="405"/>
    </row>
    <row r="643" spans="3:12">
      <c r="C643" s="405"/>
      <c r="D643" s="405"/>
      <c r="E643" s="405"/>
      <c r="F643" s="405"/>
      <c r="G643" s="405"/>
      <c r="H643" s="405"/>
      <c r="I643" s="405"/>
      <c r="J643" s="405"/>
      <c r="K643" s="405"/>
      <c r="L643" s="405"/>
    </row>
    <row r="644" spans="3:12">
      <c r="C644" s="405"/>
      <c r="D644" s="405"/>
      <c r="E644" s="405"/>
      <c r="F644" s="405"/>
      <c r="G644" s="405"/>
      <c r="H644" s="405"/>
      <c r="I644" s="405"/>
      <c r="J644" s="405"/>
      <c r="K644" s="405"/>
      <c r="L644" s="405"/>
    </row>
    <row r="645" spans="3:12">
      <c r="C645" s="405"/>
      <c r="D645" s="405"/>
      <c r="E645" s="405"/>
      <c r="F645" s="405"/>
      <c r="G645" s="405"/>
      <c r="H645" s="405"/>
      <c r="I645" s="405"/>
      <c r="J645" s="405"/>
      <c r="K645" s="405"/>
      <c r="L645" s="405"/>
    </row>
    <row r="646" spans="3:12">
      <c r="C646" s="405"/>
      <c r="D646" s="405"/>
      <c r="E646" s="405"/>
      <c r="F646" s="405"/>
      <c r="G646" s="405"/>
      <c r="H646" s="405"/>
      <c r="I646" s="405"/>
      <c r="J646" s="405"/>
      <c r="K646" s="405"/>
      <c r="L646" s="405"/>
    </row>
    <row r="647" spans="3:12">
      <c r="C647" s="405"/>
      <c r="D647" s="405"/>
      <c r="E647" s="405"/>
      <c r="F647" s="405"/>
      <c r="G647" s="405"/>
      <c r="H647" s="405"/>
      <c r="I647" s="405"/>
      <c r="J647" s="405"/>
      <c r="K647" s="405"/>
      <c r="L647" s="405"/>
    </row>
    <row r="648" spans="3:12">
      <c r="C648" s="405"/>
      <c r="D648" s="405"/>
      <c r="E648" s="405"/>
      <c r="F648" s="405"/>
      <c r="G648" s="405"/>
      <c r="H648" s="405"/>
      <c r="I648" s="405"/>
      <c r="J648" s="405"/>
      <c r="K648" s="405"/>
      <c r="L648" s="405"/>
    </row>
    <row r="649" spans="3:12">
      <c r="C649" s="405"/>
      <c r="D649" s="405"/>
      <c r="E649" s="405"/>
      <c r="F649" s="405"/>
      <c r="G649" s="405"/>
      <c r="H649" s="405"/>
      <c r="I649" s="405"/>
      <c r="J649" s="405"/>
      <c r="K649" s="405"/>
      <c r="L649" s="405"/>
    </row>
    <row r="650" spans="3:12">
      <c r="C650" s="405"/>
      <c r="D650" s="405"/>
      <c r="E650" s="405"/>
      <c r="F650" s="405"/>
      <c r="G650" s="405"/>
      <c r="H650" s="405"/>
      <c r="I650" s="405"/>
      <c r="J650" s="405"/>
      <c r="K650" s="405"/>
      <c r="L650" s="405"/>
    </row>
    <row r="651" spans="3:12">
      <c r="C651" s="405"/>
      <c r="D651" s="405"/>
      <c r="E651" s="405"/>
      <c r="F651" s="405"/>
      <c r="G651" s="405"/>
      <c r="H651" s="405"/>
      <c r="I651" s="405"/>
      <c r="J651" s="405"/>
      <c r="K651" s="405"/>
      <c r="L651" s="405"/>
    </row>
    <row r="652" spans="3:12">
      <c r="C652" s="405"/>
      <c r="D652" s="405"/>
      <c r="E652" s="405"/>
      <c r="F652" s="405"/>
      <c r="G652" s="405"/>
      <c r="H652" s="405"/>
      <c r="I652" s="405"/>
      <c r="J652" s="405"/>
      <c r="K652" s="405"/>
      <c r="L652" s="405"/>
    </row>
    <row r="653" spans="3:12">
      <c r="C653" s="405"/>
      <c r="D653" s="405"/>
      <c r="E653" s="405"/>
      <c r="F653" s="405"/>
      <c r="G653" s="405"/>
      <c r="H653" s="405"/>
      <c r="I653" s="405"/>
      <c r="J653" s="405"/>
      <c r="K653" s="405"/>
      <c r="L653" s="405"/>
    </row>
    <row r="654" spans="3:12">
      <c r="C654" s="405"/>
      <c r="D654" s="405"/>
      <c r="E654" s="405"/>
      <c r="F654" s="405"/>
      <c r="G654" s="405"/>
      <c r="H654" s="405"/>
      <c r="I654" s="405"/>
      <c r="J654" s="405"/>
      <c r="K654" s="405"/>
      <c r="L654" s="405"/>
    </row>
    <row r="655" spans="3:12">
      <c r="C655" s="405"/>
      <c r="D655" s="405"/>
      <c r="E655" s="405"/>
      <c r="F655" s="405"/>
      <c r="G655" s="405"/>
      <c r="H655" s="405"/>
      <c r="I655" s="405"/>
      <c r="J655" s="405"/>
      <c r="K655" s="405"/>
      <c r="L655" s="405"/>
    </row>
    <row r="656" spans="3:12">
      <c r="C656" s="405"/>
      <c r="D656" s="405"/>
      <c r="E656" s="405"/>
      <c r="F656" s="405"/>
      <c r="G656" s="405"/>
      <c r="H656" s="405"/>
      <c r="I656" s="405"/>
      <c r="J656" s="405"/>
      <c r="K656" s="405"/>
      <c r="L656" s="405"/>
    </row>
    <row r="657" spans="3:12">
      <c r="C657" s="405"/>
      <c r="D657" s="405"/>
      <c r="E657" s="405"/>
      <c r="F657" s="405"/>
      <c r="G657" s="405"/>
      <c r="H657" s="405"/>
      <c r="I657" s="405"/>
      <c r="J657" s="405"/>
      <c r="K657" s="405"/>
      <c r="L657" s="405"/>
    </row>
    <row r="658" spans="3:12">
      <c r="C658" s="405"/>
      <c r="D658" s="405"/>
      <c r="E658" s="405"/>
      <c r="F658" s="405"/>
      <c r="G658" s="405"/>
      <c r="H658" s="405"/>
      <c r="I658" s="405"/>
      <c r="J658" s="405"/>
      <c r="K658" s="405"/>
      <c r="L658" s="405"/>
    </row>
    <row r="659" spans="3:12">
      <c r="C659" s="405"/>
      <c r="D659" s="405"/>
      <c r="E659" s="405"/>
      <c r="F659" s="405"/>
      <c r="G659" s="405"/>
      <c r="H659" s="405"/>
      <c r="I659" s="405"/>
      <c r="J659" s="405"/>
      <c r="K659" s="405"/>
      <c r="L659" s="405"/>
    </row>
    <row r="660" spans="3:12">
      <c r="C660" s="405"/>
      <c r="D660" s="405"/>
      <c r="E660" s="405"/>
      <c r="F660" s="405"/>
      <c r="G660" s="405"/>
      <c r="H660" s="405"/>
      <c r="I660" s="405"/>
      <c r="J660" s="405"/>
      <c r="K660" s="405"/>
      <c r="L660" s="405"/>
    </row>
    <row r="661" spans="3:12">
      <c r="C661" s="405"/>
      <c r="D661" s="405"/>
      <c r="E661" s="405"/>
      <c r="F661" s="405"/>
      <c r="G661" s="405"/>
      <c r="H661" s="405"/>
      <c r="I661" s="405"/>
      <c r="J661" s="405"/>
      <c r="K661" s="405"/>
      <c r="L661" s="405"/>
    </row>
    <row r="662" spans="3:12">
      <c r="C662" s="405"/>
      <c r="D662" s="405"/>
      <c r="E662" s="405"/>
      <c r="F662" s="405"/>
      <c r="G662" s="405"/>
      <c r="H662" s="405"/>
      <c r="I662" s="405"/>
      <c r="J662" s="405"/>
      <c r="K662" s="405"/>
      <c r="L662" s="405"/>
    </row>
    <row r="663" spans="3:12">
      <c r="C663" s="405"/>
      <c r="D663" s="405"/>
      <c r="E663" s="405"/>
      <c r="F663" s="405"/>
      <c r="G663" s="405"/>
      <c r="H663" s="405"/>
      <c r="I663" s="405"/>
      <c r="J663" s="405"/>
      <c r="K663" s="405"/>
      <c r="L663" s="405"/>
    </row>
    <row r="664" spans="3:12">
      <c r="C664" s="405"/>
      <c r="D664" s="405"/>
      <c r="E664" s="405"/>
      <c r="F664" s="405"/>
      <c r="G664" s="405"/>
      <c r="H664" s="405"/>
      <c r="I664" s="405"/>
      <c r="J664" s="405"/>
      <c r="K664" s="405"/>
      <c r="L664" s="405"/>
    </row>
    <row r="665" spans="3:12">
      <c r="C665" s="405"/>
      <c r="D665" s="405"/>
      <c r="E665" s="405"/>
      <c r="F665" s="405"/>
      <c r="G665" s="405"/>
      <c r="H665" s="405"/>
      <c r="I665" s="405"/>
      <c r="J665" s="405"/>
      <c r="K665" s="405"/>
      <c r="L665" s="405"/>
    </row>
    <row r="666" spans="3:12">
      <c r="C666" s="405"/>
      <c r="D666" s="405"/>
      <c r="E666" s="405"/>
      <c r="F666" s="405"/>
      <c r="G666" s="405"/>
      <c r="H666" s="405"/>
      <c r="I666" s="405"/>
      <c r="J666" s="405"/>
      <c r="K666" s="405"/>
      <c r="L666" s="405"/>
    </row>
    <row r="667" spans="3:12">
      <c r="C667" s="405"/>
      <c r="D667" s="405"/>
      <c r="E667" s="405"/>
      <c r="F667" s="405"/>
      <c r="G667" s="405"/>
      <c r="H667" s="405"/>
      <c r="I667" s="405"/>
      <c r="J667" s="405"/>
      <c r="K667" s="405"/>
      <c r="L667" s="405"/>
    </row>
    <row r="668" spans="3:12">
      <c r="C668" s="405"/>
      <c r="D668" s="405"/>
      <c r="E668" s="405"/>
      <c r="F668" s="405"/>
      <c r="G668" s="405"/>
      <c r="H668" s="405"/>
      <c r="I668" s="405"/>
      <c r="J668" s="405"/>
      <c r="K668" s="405"/>
      <c r="L668" s="405"/>
    </row>
    <row r="669" spans="3:12">
      <c r="C669" s="405"/>
      <c r="D669" s="405"/>
      <c r="E669" s="405"/>
      <c r="F669" s="405"/>
      <c r="G669" s="405"/>
      <c r="H669" s="405"/>
      <c r="I669" s="405"/>
      <c r="J669" s="405"/>
      <c r="K669" s="405"/>
      <c r="L669" s="405"/>
    </row>
  </sheetData>
  <mergeCells count="9">
    <mergeCell ref="A28:L28"/>
    <mergeCell ref="A29:L29"/>
    <mergeCell ref="A1:F1"/>
    <mergeCell ref="A2:F2"/>
    <mergeCell ref="A3:B6"/>
    <mergeCell ref="C3:L3"/>
    <mergeCell ref="C4:C6"/>
    <mergeCell ref="D4:G5"/>
    <mergeCell ref="H4:L5"/>
  </mergeCells>
  <hyperlinks>
    <hyperlink ref="J1:J2" location="'Spis tablic     List of tables'!A70" display="Powrót do spisu treści"/>
    <hyperlink ref="J1" location="'Spis tablic     List of tables'!A65" display="Powrót do spisu treści"/>
  </hyperlinks>
  <pageMargins left="0.39370078740157483" right="0.39370078740157483" top="0.19685039370078741" bottom="0.19685039370078741" header="0.31496062992125984" footer="0.31496062992125984"/>
  <pageSetup paperSize="9" scale="95"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69"/>
  <sheetViews>
    <sheetView zoomScaleNormal="100" workbookViewId="0">
      <selection sqref="A1:F1"/>
    </sheetView>
  </sheetViews>
  <sheetFormatPr defaultColWidth="9" defaultRowHeight="13.8"/>
  <cols>
    <col min="1" max="1" width="6.59765625" style="290" customWidth="1"/>
    <col min="2" max="2" width="9.59765625" style="290" customWidth="1"/>
    <col min="3" max="12" width="11.69921875" style="400" customWidth="1"/>
    <col min="13" max="16384" width="9" style="290"/>
  </cols>
  <sheetData>
    <row r="1" spans="1:12" s="401" customFormat="1" ht="12" customHeight="1">
      <c r="A1" s="2332" t="s">
        <v>531</v>
      </c>
      <c r="B1" s="2333"/>
      <c r="C1" s="2333"/>
      <c r="D1" s="2333"/>
      <c r="E1" s="2333"/>
      <c r="F1" s="2333"/>
      <c r="G1" s="411"/>
      <c r="H1" s="411"/>
      <c r="I1" s="411"/>
      <c r="J1" s="410" t="s">
        <v>381</v>
      </c>
      <c r="K1" s="407"/>
    </row>
    <row r="2" spans="1:12" s="1415" customFormat="1" ht="12" customHeight="1">
      <c r="A2" s="2334" t="s">
        <v>1426</v>
      </c>
      <c r="B2" s="2335"/>
      <c r="C2" s="2335"/>
      <c r="D2" s="2335"/>
      <c r="E2" s="2335"/>
      <c r="F2" s="2335"/>
      <c r="G2" s="1489"/>
      <c r="H2" s="1489"/>
      <c r="I2" s="1489"/>
      <c r="J2" s="1488" t="s">
        <v>283</v>
      </c>
      <c r="K2" s="1416"/>
    </row>
    <row r="3" spans="1:12" ht="18" customHeight="1">
      <c r="A3" s="2342" t="s">
        <v>1417</v>
      </c>
      <c r="B3" s="2323"/>
      <c r="C3" s="2323" t="s">
        <v>1439</v>
      </c>
      <c r="D3" s="2324"/>
      <c r="E3" s="2324"/>
      <c r="F3" s="2324"/>
      <c r="G3" s="2324"/>
      <c r="H3" s="2324"/>
      <c r="I3" s="2324"/>
      <c r="J3" s="2324"/>
      <c r="K3" s="2324"/>
      <c r="L3" s="2325"/>
    </row>
    <row r="4" spans="1:12">
      <c r="A4" s="2342"/>
      <c r="B4" s="2323"/>
      <c r="C4" s="2336" t="s">
        <v>1418</v>
      </c>
      <c r="D4" s="2323" t="s">
        <v>1738</v>
      </c>
      <c r="E4" s="2338"/>
      <c r="F4" s="2338"/>
      <c r="G4" s="2338"/>
      <c r="H4" s="2323" t="s">
        <v>1437</v>
      </c>
      <c r="I4" s="2338"/>
      <c r="J4" s="2338"/>
      <c r="K4" s="2338"/>
      <c r="L4" s="2339"/>
    </row>
    <row r="5" spans="1:12" ht="15" customHeight="1">
      <c r="A5" s="2343"/>
      <c r="B5" s="2323"/>
      <c r="C5" s="2346"/>
      <c r="D5" s="2338"/>
      <c r="E5" s="2338"/>
      <c r="F5" s="2338"/>
      <c r="G5" s="2338"/>
      <c r="H5" s="2338"/>
      <c r="I5" s="2338"/>
      <c r="J5" s="2338"/>
      <c r="K5" s="2338"/>
      <c r="L5" s="2339"/>
    </row>
    <row r="6" spans="1:12" ht="70.2" customHeight="1">
      <c r="A6" s="2343"/>
      <c r="B6" s="2323"/>
      <c r="C6" s="2346"/>
      <c r="D6" s="724" t="s">
        <v>1419</v>
      </c>
      <c r="E6" s="724" t="s">
        <v>1434</v>
      </c>
      <c r="F6" s="724" t="s">
        <v>1433</v>
      </c>
      <c r="G6" s="724" t="s">
        <v>1422</v>
      </c>
      <c r="H6" s="724" t="s">
        <v>1419</v>
      </c>
      <c r="I6" s="724" t="s">
        <v>1434</v>
      </c>
      <c r="J6" s="724" t="s">
        <v>1433</v>
      </c>
      <c r="K6" s="724" t="s">
        <v>1422</v>
      </c>
      <c r="L6" s="404" t="s">
        <v>1424</v>
      </c>
    </row>
    <row r="7" spans="1:12" s="485" customFormat="1" ht="16.2" customHeight="1">
      <c r="A7" s="409">
        <v>2016</v>
      </c>
      <c r="B7" s="928" t="s">
        <v>75</v>
      </c>
      <c r="C7" s="491">
        <v>25.3</v>
      </c>
      <c r="D7" s="491">
        <v>25.5</v>
      </c>
      <c r="E7" s="493">
        <v>11.7</v>
      </c>
      <c r="F7" s="493">
        <v>6.3</v>
      </c>
      <c r="G7" s="493">
        <v>7.8</v>
      </c>
      <c r="H7" s="491">
        <v>25.1</v>
      </c>
      <c r="I7" s="491">
        <v>33.1</v>
      </c>
      <c r="J7" s="491">
        <v>33.1</v>
      </c>
      <c r="K7" s="491">
        <v>30.5</v>
      </c>
      <c r="L7" s="408">
        <v>9.3000000000000007</v>
      </c>
    </row>
    <row r="8" spans="1:12" s="485" customFormat="1" ht="16.2" customHeight="1">
      <c r="A8" s="409"/>
      <c r="B8" s="928" t="s">
        <v>76</v>
      </c>
      <c r="C8" s="491">
        <v>11</v>
      </c>
      <c r="D8" s="491">
        <v>14.8</v>
      </c>
      <c r="E8" s="493">
        <v>6.9</v>
      </c>
      <c r="F8" s="493">
        <v>8.5</v>
      </c>
      <c r="G8" s="493">
        <v>9.5</v>
      </c>
      <c r="H8" s="491">
        <v>7.2</v>
      </c>
      <c r="I8" s="491">
        <v>15.2</v>
      </c>
      <c r="J8" s="491">
        <v>13.6</v>
      </c>
      <c r="K8" s="491">
        <v>14</v>
      </c>
      <c r="L8" s="408">
        <v>0</v>
      </c>
    </row>
    <row r="9" spans="1:12" s="485" customFormat="1" ht="16.2" customHeight="1">
      <c r="A9" s="409"/>
      <c r="B9" s="928" t="s">
        <v>77</v>
      </c>
      <c r="C9" s="491">
        <v>6.6</v>
      </c>
      <c r="D9" s="491">
        <v>18.8</v>
      </c>
      <c r="E9" s="493">
        <v>-2.5</v>
      </c>
      <c r="F9" s="493">
        <v>-0.3</v>
      </c>
      <c r="G9" s="493">
        <v>6.5</v>
      </c>
      <c r="H9" s="491">
        <v>-5.7</v>
      </c>
      <c r="I9" s="491">
        <v>5.7</v>
      </c>
      <c r="J9" s="491">
        <v>3</v>
      </c>
      <c r="K9" s="491">
        <v>4.4000000000000004</v>
      </c>
      <c r="L9" s="408">
        <v>-3.6</v>
      </c>
    </row>
    <row r="10" spans="1:12" s="485" customFormat="1" ht="16.2" customHeight="1">
      <c r="A10" s="409"/>
      <c r="B10" s="928" t="s">
        <v>78</v>
      </c>
      <c r="C10" s="491">
        <v>12.4</v>
      </c>
      <c r="D10" s="491">
        <v>21.4</v>
      </c>
      <c r="E10" s="493">
        <v>-7.5</v>
      </c>
      <c r="F10" s="493">
        <v>-14.2</v>
      </c>
      <c r="G10" s="493">
        <v>-11.3</v>
      </c>
      <c r="H10" s="491">
        <v>3.3</v>
      </c>
      <c r="I10" s="491">
        <v>0.3</v>
      </c>
      <c r="J10" s="491">
        <v>2.8</v>
      </c>
      <c r="K10" s="491">
        <v>8.6999999999999993</v>
      </c>
      <c r="L10" s="408">
        <v>-7</v>
      </c>
    </row>
    <row r="11" spans="1:12" s="485" customFormat="1" ht="16.2" customHeight="1">
      <c r="A11" s="409"/>
      <c r="B11" s="928" t="s">
        <v>79</v>
      </c>
      <c r="C11" s="491">
        <v>10.4</v>
      </c>
      <c r="D11" s="491">
        <v>28.8</v>
      </c>
      <c r="E11" s="493">
        <v>-6.6</v>
      </c>
      <c r="F11" s="493">
        <v>-5.5</v>
      </c>
      <c r="G11" s="493">
        <v>9.3000000000000007</v>
      </c>
      <c r="H11" s="491">
        <v>-8.1</v>
      </c>
      <c r="I11" s="491">
        <v>-15.1</v>
      </c>
      <c r="J11" s="491">
        <v>-14</v>
      </c>
      <c r="K11" s="491">
        <v>-8.1</v>
      </c>
      <c r="L11" s="408">
        <v>-10.5</v>
      </c>
    </row>
    <row r="12" spans="1:12" s="485" customFormat="1" ht="16.2" customHeight="1">
      <c r="A12" s="409"/>
      <c r="B12" s="928" t="s">
        <v>80</v>
      </c>
      <c r="C12" s="491">
        <v>2.5</v>
      </c>
      <c r="D12" s="491">
        <v>16</v>
      </c>
      <c r="E12" s="493">
        <v>-23.4</v>
      </c>
      <c r="F12" s="493">
        <v>-23.4</v>
      </c>
      <c r="G12" s="493">
        <v>-21.6</v>
      </c>
      <c r="H12" s="491">
        <v>-11</v>
      </c>
      <c r="I12" s="491">
        <v>-14.2</v>
      </c>
      <c r="J12" s="491">
        <v>-14.2</v>
      </c>
      <c r="K12" s="491">
        <v>-17.8</v>
      </c>
      <c r="L12" s="408">
        <v>-2.2999999999999998</v>
      </c>
    </row>
    <row r="13" spans="1:12" s="485" customFormat="1" ht="16.2" customHeight="1">
      <c r="A13" s="409">
        <v>2017</v>
      </c>
      <c r="B13" s="928" t="s">
        <v>75</v>
      </c>
      <c r="C13" s="491">
        <v>16.5</v>
      </c>
      <c r="D13" s="491">
        <v>15.1</v>
      </c>
      <c r="E13" s="493">
        <v>9.4</v>
      </c>
      <c r="F13" s="493">
        <v>7.9</v>
      </c>
      <c r="G13" s="493">
        <v>16.5</v>
      </c>
      <c r="H13" s="491">
        <v>17.8</v>
      </c>
      <c r="I13" s="491">
        <v>16.5</v>
      </c>
      <c r="J13" s="491">
        <v>17.100000000000001</v>
      </c>
      <c r="K13" s="491">
        <v>17.100000000000001</v>
      </c>
      <c r="L13" s="408">
        <v>-6.7</v>
      </c>
    </row>
    <row r="14" spans="1:12" s="485" customFormat="1" ht="16.2" customHeight="1">
      <c r="A14" s="409"/>
      <c r="B14" s="928" t="s">
        <v>76</v>
      </c>
      <c r="C14" s="491">
        <v>17.7</v>
      </c>
      <c r="D14" s="491">
        <v>20.8</v>
      </c>
      <c r="E14" s="493">
        <v>24.1</v>
      </c>
      <c r="F14" s="493">
        <v>23.5</v>
      </c>
      <c r="G14" s="493">
        <v>9.5</v>
      </c>
      <c r="H14" s="491">
        <v>14.5</v>
      </c>
      <c r="I14" s="491">
        <v>18.899999999999999</v>
      </c>
      <c r="J14" s="491">
        <v>18.899999999999999</v>
      </c>
      <c r="K14" s="491">
        <v>11.5</v>
      </c>
      <c r="L14" s="408">
        <v>7.9</v>
      </c>
    </row>
    <row r="15" spans="1:12" s="485" customFormat="1" ht="16.2" customHeight="1">
      <c r="A15" s="409"/>
      <c r="B15" s="928" t="s">
        <v>77</v>
      </c>
      <c r="C15" s="491">
        <v>10.9</v>
      </c>
      <c r="D15" s="491">
        <v>26.5</v>
      </c>
      <c r="E15" s="493">
        <v>9.8000000000000007</v>
      </c>
      <c r="F15" s="493">
        <v>8.3000000000000007</v>
      </c>
      <c r="G15" s="493">
        <v>12.1</v>
      </c>
      <c r="H15" s="491">
        <v>-4.8</v>
      </c>
      <c r="I15" s="491">
        <v>-2.7</v>
      </c>
      <c r="J15" s="491">
        <v>-2.7</v>
      </c>
      <c r="K15" s="491">
        <v>-5.6</v>
      </c>
      <c r="L15" s="408">
        <v>8.3000000000000007</v>
      </c>
    </row>
    <row r="16" spans="1:12" s="485" customFormat="1" ht="16.2" customHeight="1">
      <c r="A16" s="409"/>
      <c r="B16" s="928" t="s">
        <v>78</v>
      </c>
      <c r="C16" s="491">
        <v>-4.2</v>
      </c>
      <c r="D16" s="491">
        <v>22.5</v>
      </c>
      <c r="E16" s="493">
        <v>-5.0999999999999996</v>
      </c>
      <c r="F16" s="493">
        <v>-3.8</v>
      </c>
      <c r="G16" s="493">
        <v>-3.6</v>
      </c>
      <c r="H16" s="491">
        <v>-30.9</v>
      </c>
      <c r="I16" s="491">
        <v>-18.899999999999999</v>
      </c>
      <c r="J16" s="491">
        <v>-19.600000000000001</v>
      </c>
      <c r="K16" s="491">
        <v>-11.5</v>
      </c>
      <c r="L16" s="408">
        <v>-6</v>
      </c>
    </row>
    <row r="17" spans="1:12" s="485" customFormat="1" ht="16.2" customHeight="1">
      <c r="A17" s="409"/>
      <c r="B17" s="928" t="s">
        <v>79</v>
      </c>
      <c r="C17" s="491">
        <v>-0.6</v>
      </c>
      <c r="D17" s="491">
        <v>19.7</v>
      </c>
      <c r="E17" s="493">
        <v>-12.3</v>
      </c>
      <c r="F17" s="493">
        <v>-12.3</v>
      </c>
      <c r="G17" s="493">
        <v>-9.9</v>
      </c>
      <c r="H17" s="491">
        <v>-20.8</v>
      </c>
      <c r="I17" s="491">
        <v>-28.4</v>
      </c>
      <c r="J17" s="491">
        <v>-28.4</v>
      </c>
      <c r="K17" s="491">
        <v>-28.4</v>
      </c>
      <c r="L17" s="408">
        <v>-5.2</v>
      </c>
    </row>
    <row r="18" spans="1:12" s="485" customFormat="1" ht="16.2" customHeight="1">
      <c r="A18" s="409"/>
      <c r="B18" s="928" t="s">
        <v>80</v>
      </c>
      <c r="C18" s="491">
        <v>-5.2</v>
      </c>
      <c r="D18" s="491">
        <v>28.7</v>
      </c>
      <c r="E18" s="493">
        <v>-23.5</v>
      </c>
      <c r="F18" s="493">
        <v>-22.8</v>
      </c>
      <c r="G18" s="493">
        <v>-12.5</v>
      </c>
      <c r="H18" s="491">
        <v>-39.1</v>
      </c>
      <c r="I18" s="491">
        <v>-29.5</v>
      </c>
      <c r="J18" s="491">
        <v>-38.9</v>
      </c>
      <c r="K18" s="491">
        <v>-42</v>
      </c>
      <c r="L18" s="408">
        <v>-0.2</v>
      </c>
    </row>
    <row r="19" spans="1:12" s="485" customFormat="1" ht="16.2" customHeight="1">
      <c r="A19" s="409">
        <v>2018</v>
      </c>
      <c r="B19" s="928" t="s">
        <v>81</v>
      </c>
      <c r="C19" s="491">
        <v>20.2</v>
      </c>
      <c r="D19" s="491">
        <v>35.299999999999997</v>
      </c>
      <c r="E19" s="493">
        <v>34.799999999999997</v>
      </c>
      <c r="F19" s="493">
        <v>37.299999999999997</v>
      </c>
      <c r="G19" s="493">
        <v>33.1</v>
      </c>
      <c r="H19" s="491">
        <v>5.0999999999999996</v>
      </c>
      <c r="I19" s="491">
        <v>11.6</v>
      </c>
      <c r="J19" s="491">
        <v>13.2</v>
      </c>
      <c r="K19" s="491">
        <v>8</v>
      </c>
      <c r="L19" s="408">
        <v>-0.1</v>
      </c>
    </row>
    <row r="20" spans="1:12" s="485" customFormat="1" ht="16.2" customHeight="1">
      <c r="A20" s="409"/>
      <c r="B20" s="928" t="s">
        <v>82</v>
      </c>
      <c r="C20" s="491">
        <v>29.4</v>
      </c>
      <c r="D20" s="491">
        <v>42.1</v>
      </c>
      <c r="E20" s="493">
        <v>22.5</v>
      </c>
      <c r="F20" s="493">
        <v>5.9</v>
      </c>
      <c r="G20" s="493">
        <v>20.5</v>
      </c>
      <c r="H20" s="491">
        <v>16.600000000000001</v>
      </c>
      <c r="I20" s="491">
        <v>18.8</v>
      </c>
      <c r="J20" s="491">
        <v>26.9</v>
      </c>
      <c r="K20" s="491">
        <v>11.7</v>
      </c>
      <c r="L20" s="408">
        <v>5.5</v>
      </c>
    </row>
    <row r="21" spans="1:12" s="485" customFormat="1" ht="16.2" customHeight="1">
      <c r="A21" s="409"/>
      <c r="B21" s="928" t="s">
        <v>38</v>
      </c>
      <c r="C21" s="491">
        <v>20.2</v>
      </c>
      <c r="D21" s="491">
        <v>16.3</v>
      </c>
      <c r="E21" s="493">
        <v>22.5</v>
      </c>
      <c r="F21" s="493">
        <v>20.100000000000001</v>
      </c>
      <c r="G21" s="493">
        <v>11.3</v>
      </c>
      <c r="H21" s="491">
        <v>24.1</v>
      </c>
      <c r="I21" s="491">
        <v>32.200000000000003</v>
      </c>
      <c r="J21" s="491">
        <v>34.200000000000003</v>
      </c>
      <c r="K21" s="491">
        <v>6.6</v>
      </c>
      <c r="L21" s="408">
        <v>2.6</v>
      </c>
    </row>
    <row r="22" spans="1:12" s="485" customFormat="1" ht="16.2" customHeight="1">
      <c r="A22" s="409"/>
      <c r="B22" s="928" t="s">
        <v>72</v>
      </c>
      <c r="C22" s="491">
        <v>9.5</v>
      </c>
      <c r="D22" s="491">
        <v>22.9</v>
      </c>
      <c r="E22" s="493">
        <v>27.5</v>
      </c>
      <c r="F22" s="493">
        <v>26.2</v>
      </c>
      <c r="G22" s="493">
        <v>13.5</v>
      </c>
      <c r="H22" s="491">
        <v>-3.9</v>
      </c>
      <c r="I22" s="491">
        <v>8.6</v>
      </c>
      <c r="J22" s="491">
        <v>6.2</v>
      </c>
      <c r="K22" s="491">
        <v>-9.6</v>
      </c>
      <c r="L22" s="408">
        <v>1.1000000000000001</v>
      </c>
    </row>
    <row r="23" spans="1:12" s="485" customFormat="1" ht="16.2" customHeight="1">
      <c r="A23" s="409"/>
      <c r="B23" s="928" t="s">
        <v>73</v>
      </c>
      <c r="C23" s="491">
        <v>9.1999999999999993</v>
      </c>
      <c r="D23" s="491">
        <v>17</v>
      </c>
      <c r="E23" s="493">
        <v>26.2</v>
      </c>
      <c r="F23" s="493">
        <v>25.1</v>
      </c>
      <c r="G23" s="493">
        <v>17.600000000000001</v>
      </c>
      <c r="H23" s="491">
        <v>1.4</v>
      </c>
      <c r="I23" s="491">
        <v>9.1</v>
      </c>
      <c r="J23" s="491">
        <v>6.6</v>
      </c>
      <c r="K23" s="491">
        <v>-7.8</v>
      </c>
      <c r="L23" s="408">
        <v>8.3000000000000007</v>
      </c>
    </row>
    <row r="24" spans="1:12" s="485" customFormat="1" ht="16.2" customHeight="1">
      <c r="A24" s="409"/>
      <c r="B24" s="928" t="s">
        <v>74</v>
      </c>
      <c r="C24" s="491">
        <v>7.1</v>
      </c>
      <c r="D24" s="491">
        <v>9.8000000000000007</v>
      </c>
      <c r="E24" s="493">
        <v>21.6</v>
      </c>
      <c r="F24" s="493">
        <v>23</v>
      </c>
      <c r="G24" s="493">
        <v>1.4</v>
      </c>
      <c r="H24" s="491">
        <v>4.3</v>
      </c>
      <c r="I24" s="491">
        <v>11.9</v>
      </c>
      <c r="J24" s="491">
        <v>8.8000000000000007</v>
      </c>
      <c r="K24" s="491">
        <v>5.7</v>
      </c>
      <c r="L24" s="408">
        <v>-16.100000000000001</v>
      </c>
    </row>
    <row r="25" spans="1:12" s="485" customFormat="1" ht="16.2" customHeight="1">
      <c r="A25" s="409"/>
      <c r="B25" s="1676" t="s">
        <v>75</v>
      </c>
      <c r="C25" s="1677">
        <v>8.3000000000000007</v>
      </c>
      <c r="D25" s="1677">
        <v>13.7</v>
      </c>
      <c r="E25" s="1677">
        <v>-1.2</v>
      </c>
      <c r="F25" s="1677">
        <v>2.4</v>
      </c>
      <c r="G25" s="1677">
        <v>2</v>
      </c>
      <c r="H25" s="1677">
        <v>2.8</v>
      </c>
      <c r="I25" s="1677">
        <v>2.8</v>
      </c>
      <c r="J25" s="1677">
        <v>6.4</v>
      </c>
      <c r="K25" s="1680">
        <v>2.8</v>
      </c>
      <c r="L25" s="408">
        <v>5.7</v>
      </c>
    </row>
    <row r="26" spans="1:12" s="485" customFormat="1" ht="16.2" customHeight="1">
      <c r="A26" s="409"/>
      <c r="B26" s="1676" t="s">
        <v>76</v>
      </c>
      <c r="C26" s="1677">
        <v>0.9</v>
      </c>
      <c r="D26" s="1677">
        <v>8.6</v>
      </c>
      <c r="E26" s="1677">
        <v>18.7</v>
      </c>
      <c r="F26" s="1677">
        <v>17.3</v>
      </c>
      <c r="G26" s="1677">
        <v>8.6</v>
      </c>
      <c r="H26" s="1677">
        <v>-6.9</v>
      </c>
      <c r="I26" s="1677">
        <v>-22.9</v>
      </c>
      <c r="J26" s="1677">
        <v>-18.600000000000001</v>
      </c>
      <c r="K26" s="1680">
        <v>-6.9</v>
      </c>
      <c r="L26" s="408">
        <v>-27.1</v>
      </c>
    </row>
    <row r="27" spans="1:12" s="485" customFormat="1" ht="16.2" customHeight="1">
      <c r="A27" s="409"/>
      <c r="B27" s="1676" t="s">
        <v>77</v>
      </c>
      <c r="C27" s="1677">
        <v>1.3</v>
      </c>
      <c r="D27" s="1677">
        <v>9.1999999999999993</v>
      </c>
      <c r="E27" s="1677">
        <v>8.6</v>
      </c>
      <c r="F27" s="1677">
        <v>5.5</v>
      </c>
      <c r="G27" s="1677">
        <v>4.0999999999999996</v>
      </c>
      <c r="H27" s="1677">
        <v>-6.6</v>
      </c>
      <c r="I27" s="1677">
        <v>-25</v>
      </c>
      <c r="J27" s="1677">
        <v>-17.3</v>
      </c>
      <c r="K27" s="1680">
        <v>-9.6999999999999993</v>
      </c>
      <c r="L27" s="408">
        <v>-23.3</v>
      </c>
    </row>
    <row r="28" spans="1:12" s="402" customFormat="1" ht="19.95" customHeight="1">
      <c r="A28" s="2310" t="s">
        <v>1440</v>
      </c>
      <c r="B28" s="2311"/>
      <c r="C28" s="2311"/>
      <c r="D28" s="2311"/>
      <c r="E28" s="2311"/>
      <c r="F28" s="2311"/>
      <c r="G28" s="2311"/>
      <c r="H28" s="2311"/>
      <c r="I28" s="2311"/>
      <c r="J28" s="2311"/>
      <c r="K28" s="2311"/>
      <c r="L28" s="2311"/>
    </row>
    <row r="29" spans="1:12" s="402" customFormat="1" ht="11.4">
      <c r="A29" s="2310"/>
      <c r="B29" s="2311"/>
      <c r="C29" s="2311"/>
      <c r="D29" s="2311"/>
      <c r="E29" s="2311"/>
      <c r="F29" s="2311"/>
      <c r="G29" s="2311"/>
      <c r="H29" s="2311"/>
      <c r="I29" s="2311"/>
      <c r="J29" s="2311"/>
      <c r="K29" s="2311"/>
      <c r="L29" s="2311"/>
    </row>
    <row r="30" spans="1:12">
      <c r="C30" s="402"/>
      <c r="D30" s="402"/>
      <c r="E30" s="402"/>
      <c r="F30" s="402"/>
      <c r="G30" s="402"/>
      <c r="H30" s="402"/>
      <c r="I30" s="402"/>
      <c r="J30" s="402"/>
      <c r="K30" s="402"/>
      <c r="L30" s="402"/>
    </row>
    <row r="31" spans="1:12">
      <c r="C31" s="402"/>
      <c r="D31" s="402"/>
      <c r="E31" s="402"/>
      <c r="F31" s="402"/>
      <c r="G31" s="402"/>
      <c r="H31" s="402"/>
      <c r="I31" s="402"/>
      <c r="J31" s="402"/>
      <c r="K31" s="402" t="s">
        <v>42</v>
      </c>
      <c r="L31" s="402"/>
    </row>
    <row r="32" spans="1:12">
      <c r="C32" s="405"/>
      <c r="D32" s="405"/>
      <c r="E32" s="405"/>
      <c r="F32" s="405"/>
      <c r="G32" s="405"/>
      <c r="H32" s="405"/>
      <c r="I32" s="405"/>
      <c r="J32" s="405"/>
      <c r="K32" s="405"/>
      <c r="L32" s="405"/>
    </row>
    <row r="33" spans="3:12">
      <c r="C33" s="405"/>
      <c r="D33" s="405"/>
      <c r="E33" s="405"/>
      <c r="F33" s="405"/>
      <c r="G33" s="405"/>
      <c r="H33" s="405"/>
      <c r="I33" s="405"/>
      <c r="J33" s="405"/>
      <c r="K33" s="405"/>
      <c r="L33" s="405"/>
    </row>
    <row r="34" spans="3:12">
      <c r="C34" s="405"/>
      <c r="D34" s="405"/>
      <c r="E34" s="405"/>
      <c r="F34" s="405"/>
      <c r="G34" s="405"/>
      <c r="H34" s="405"/>
      <c r="I34" s="405"/>
      <c r="J34" s="405"/>
      <c r="K34" s="405"/>
      <c r="L34" s="405"/>
    </row>
    <row r="35" spans="3:12">
      <c r="C35" s="405"/>
      <c r="D35" s="405"/>
      <c r="E35" s="405"/>
      <c r="F35" s="405"/>
      <c r="G35" s="405"/>
      <c r="H35" s="405"/>
      <c r="I35" s="405"/>
      <c r="J35" s="405"/>
      <c r="K35" s="405"/>
      <c r="L35" s="405"/>
    </row>
    <row r="36" spans="3:12">
      <c r="C36" s="405"/>
      <c r="D36" s="405"/>
      <c r="E36" s="405"/>
      <c r="F36" s="405"/>
      <c r="G36" s="405"/>
      <c r="H36" s="405"/>
      <c r="I36" s="405"/>
      <c r="J36" s="405"/>
      <c r="K36" s="405"/>
      <c r="L36" s="405"/>
    </row>
    <row r="37" spans="3:12">
      <c r="C37" s="405"/>
      <c r="D37" s="405"/>
      <c r="E37" s="405"/>
      <c r="F37" s="405"/>
      <c r="G37" s="405"/>
      <c r="H37" s="405"/>
      <c r="I37" s="405"/>
      <c r="J37" s="405"/>
      <c r="K37" s="405"/>
      <c r="L37" s="405"/>
    </row>
    <row r="38" spans="3:12">
      <c r="C38" s="405"/>
      <c r="D38" s="405"/>
      <c r="E38" s="405"/>
      <c r="F38" s="405"/>
      <c r="G38" s="405"/>
      <c r="H38" s="405"/>
      <c r="I38" s="405"/>
      <c r="J38" s="405"/>
      <c r="K38" s="405"/>
      <c r="L38" s="405"/>
    </row>
    <row r="39" spans="3:12">
      <c r="C39" s="405"/>
      <c r="D39" s="405"/>
      <c r="E39" s="405"/>
      <c r="F39" s="405"/>
      <c r="G39" s="405"/>
      <c r="H39" s="405"/>
      <c r="I39" s="405"/>
      <c r="J39" s="405"/>
      <c r="K39" s="405"/>
      <c r="L39" s="405"/>
    </row>
    <row r="40" spans="3:12">
      <c r="C40" s="405"/>
      <c r="D40" s="405"/>
      <c r="E40" s="405"/>
      <c r="F40" s="405"/>
      <c r="G40" s="405"/>
      <c r="H40" s="405"/>
      <c r="I40" s="405"/>
      <c r="J40" s="405"/>
      <c r="K40" s="405"/>
      <c r="L40" s="405"/>
    </row>
    <row r="41" spans="3:12">
      <c r="C41" s="405"/>
      <c r="D41" s="405"/>
      <c r="E41" s="405"/>
      <c r="F41" s="405"/>
      <c r="G41" s="405"/>
      <c r="H41" s="405"/>
      <c r="I41" s="405"/>
      <c r="J41" s="405"/>
      <c r="K41" s="405"/>
      <c r="L41" s="405"/>
    </row>
    <row r="42" spans="3:12">
      <c r="C42" s="405"/>
      <c r="D42" s="405"/>
      <c r="E42" s="405"/>
      <c r="F42" s="405"/>
      <c r="G42" s="405"/>
      <c r="H42" s="405"/>
      <c r="I42" s="405"/>
      <c r="J42" s="405"/>
      <c r="K42" s="405"/>
      <c r="L42" s="405"/>
    </row>
    <row r="43" spans="3:12">
      <c r="C43" s="405"/>
      <c r="D43" s="405"/>
      <c r="E43" s="405"/>
      <c r="F43" s="405"/>
      <c r="G43" s="405"/>
      <c r="H43" s="405"/>
      <c r="I43" s="405"/>
      <c r="J43" s="405"/>
      <c r="K43" s="405"/>
      <c r="L43" s="405"/>
    </row>
    <row r="44" spans="3:12">
      <c r="C44" s="405"/>
      <c r="D44" s="405"/>
      <c r="E44" s="405"/>
      <c r="F44" s="405"/>
      <c r="G44" s="405"/>
      <c r="H44" s="405"/>
      <c r="I44" s="405"/>
      <c r="J44" s="405"/>
      <c r="K44" s="405"/>
      <c r="L44" s="405"/>
    </row>
    <row r="45" spans="3:12">
      <c r="C45" s="405"/>
      <c r="D45" s="405"/>
      <c r="E45" s="405"/>
      <c r="F45" s="405"/>
      <c r="G45" s="405"/>
      <c r="H45" s="405"/>
      <c r="I45" s="405"/>
      <c r="J45" s="405"/>
      <c r="K45" s="405"/>
      <c r="L45" s="405"/>
    </row>
    <row r="46" spans="3:12">
      <c r="C46" s="405"/>
      <c r="D46" s="405"/>
      <c r="E46" s="405"/>
      <c r="F46" s="405"/>
      <c r="G46" s="405"/>
      <c r="H46" s="405"/>
      <c r="I46" s="405"/>
      <c r="J46" s="405"/>
      <c r="K46" s="405"/>
      <c r="L46" s="405"/>
    </row>
    <row r="47" spans="3:12">
      <c r="C47" s="405"/>
      <c r="D47" s="405"/>
      <c r="E47" s="405"/>
      <c r="F47" s="405"/>
      <c r="G47" s="405"/>
      <c r="H47" s="405"/>
      <c r="I47" s="405"/>
      <c r="J47" s="405"/>
      <c r="K47" s="405"/>
      <c r="L47" s="405"/>
    </row>
    <row r="48" spans="3:12">
      <c r="C48" s="405"/>
      <c r="D48" s="405"/>
      <c r="E48" s="405"/>
      <c r="F48" s="405"/>
      <c r="G48" s="405"/>
      <c r="H48" s="405"/>
      <c r="I48" s="405"/>
      <c r="J48" s="405"/>
      <c r="K48" s="405"/>
      <c r="L48" s="405"/>
    </row>
    <row r="49" spans="3:12">
      <c r="C49" s="405"/>
      <c r="D49" s="405"/>
      <c r="E49" s="405"/>
      <c r="F49" s="405"/>
      <c r="G49" s="405"/>
      <c r="H49" s="405"/>
      <c r="I49" s="405"/>
      <c r="J49" s="405"/>
      <c r="K49" s="405"/>
      <c r="L49" s="405"/>
    </row>
    <row r="50" spans="3:12">
      <c r="C50" s="405"/>
      <c r="D50" s="405"/>
      <c r="E50" s="405"/>
      <c r="F50" s="405"/>
      <c r="G50" s="405"/>
      <c r="H50" s="405"/>
      <c r="I50" s="405"/>
      <c r="J50" s="405"/>
      <c r="K50" s="405"/>
      <c r="L50" s="405"/>
    </row>
    <row r="51" spans="3:12">
      <c r="C51" s="405"/>
      <c r="D51" s="405"/>
      <c r="E51" s="405"/>
      <c r="F51" s="405"/>
      <c r="G51" s="405"/>
      <c r="H51" s="405"/>
      <c r="I51" s="405"/>
      <c r="J51" s="405"/>
      <c r="K51" s="405"/>
      <c r="L51" s="405"/>
    </row>
    <row r="52" spans="3:12">
      <c r="C52" s="405"/>
      <c r="D52" s="405"/>
      <c r="E52" s="405"/>
      <c r="F52" s="405"/>
      <c r="G52" s="405"/>
      <c r="H52" s="405"/>
      <c r="I52" s="405"/>
      <c r="J52" s="405"/>
      <c r="K52" s="405"/>
      <c r="L52" s="405"/>
    </row>
    <row r="53" spans="3:12">
      <c r="C53" s="405"/>
      <c r="D53" s="405"/>
      <c r="E53" s="405"/>
      <c r="F53" s="405"/>
      <c r="G53" s="405"/>
      <c r="H53" s="405"/>
      <c r="I53" s="405"/>
      <c r="J53" s="405"/>
      <c r="K53" s="405"/>
      <c r="L53" s="405"/>
    </row>
    <row r="54" spans="3:12">
      <c r="C54" s="405"/>
      <c r="D54" s="405"/>
      <c r="E54" s="405"/>
      <c r="F54" s="405"/>
      <c r="G54" s="405"/>
      <c r="H54" s="405"/>
      <c r="I54" s="405"/>
      <c r="J54" s="405"/>
      <c r="K54" s="405"/>
      <c r="L54" s="405"/>
    </row>
    <row r="55" spans="3:12">
      <c r="C55" s="405"/>
      <c r="D55" s="405"/>
      <c r="E55" s="405"/>
      <c r="F55" s="405"/>
      <c r="G55" s="405"/>
      <c r="H55" s="405"/>
      <c r="I55" s="405"/>
      <c r="J55" s="405"/>
      <c r="K55" s="405"/>
      <c r="L55" s="405"/>
    </row>
    <row r="56" spans="3:12">
      <c r="C56" s="405"/>
      <c r="D56" s="405"/>
      <c r="E56" s="405"/>
      <c r="F56" s="405"/>
      <c r="G56" s="405"/>
      <c r="H56" s="405"/>
      <c r="I56" s="405"/>
      <c r="J56" s="405"/>
      <c r="K56" s="405"/>
      <c r="L56" s="405"/>
    </row>
    <row r="57" spans="3:12">
      <c r="C57" s="405"/>
      <c r="D57" s="405"/>
      <c r="E57" s="405"/>
      <c r="F57" s="405"/>
      <c r="G57" s="405"/>
      <c r="H57" s="405"/>
      <c r="I57" s="405"/>
      <c r="J57" s="405"/>
      <c r="K57" s="405"/>
      <c r="L57" s="405"/>
    </row>
    <row r="58" spans="3:12">
      <c r="C58" s="405"/>
      <c r="D58" s="405"/>
      <c r="E58" s="405"/>
      <c r="F58" s="405"/>
      <c r="G58" s="405"/>
      <c r="H58" s="405"/>
      <c r="I58" s="405"/>
      <c r="J58" s="405"/>
      <c r="K58" s="405"/>
      <c r="L58" s="405"/>
    </row>
    <row r="59" spans="3:12">
      <c r="C59" s="405"/>
      <c r="D59" s="405"/>
      <c r="E59" s="405"/>
      <c r="F59" s="405"/>
      <c r="G59" s="405"/>
      <c r="H59" s="405"/>
      <c r="I59" s="405"/>
      <c r="J59" s="405"/>
      <c r="K59" s="405"/>
      <c r="L59" s="405"/>
    </row>
    <row r="60" spans="3:12">
      <c r="C60" s="405"/>
      <c r="D60" s="405"/>
      <c r="E60" s="405"/>
      <c r="F60" s="405"/>
      <c r="G60" s="405"/>
      <c r="H60" s="405"/>
      <c r="I60" s="405"/>
      <c r="J60" s="405"/>
      <c r="K60" s="405"/>
      <c r="L60" s="405"/>
    </row>
    <row r="61" spans="3:12">
      <c r="C61" s="405"/>
      <c r="D61" s="405"/>
      <c r="E61" s="405"/>
      <c r="F61" s="405"/>
      <c r="G61" s="405"/>
      <c r="H61" s="405"/>
      <c r="I61" s="405"/>
      <c r="J61" s="405"/>
      <c r="K61" s="405"/>
      <c r="L61" s="405"/>
    </row>
    <row r="62" spans="3:12">
      <c r="C62" s="405"/>
      <c r="D62" s="405"/>
      <c r="E62" s="405"/>
      <c r="F62" s="405"/>
      <c r="G62" s="405"/>
      <c r="H62" s="405"/>
      <c r="I62" s="405"/>
      <c r="J62" s="405"/>
      <c r="K62" s="405"/>
      <c r="L62" s="405"/>
    </row>
    <row r="63" spans="3:12">
      <c r="C63" s="405"/>
      <c r="D63" s="405"/>
      <c r="E63" s="405"/>
      <c r="F63" s="405"/>
      <c r="G63" s="405"/>
      <c r="H63" s="405"/>
      <c r="I63" s="405"/>
      <c r="J63" s="405"/>
      <c r="K63" s="405"/>
      <c r="L63" s="405"/>
    </row>
    <row r="64" spans="3:12">
      <c r="C64" s="405"/>
      <c r="D64" s="405"/>
      <c r="E64" s="405"/>
      <c r="F64" s="405"/>
      <c r="G64" s="405"/>
      <c r="H64" s="405"/>
      <c r="I64" s="405"/>
      <c r="J64" s="405"/>
      <c r="K64" s="405"/>
      <c r="L64" s="405"/>
    </row>
    <row r="65" spans="3:12">
      <c r="C65" s="405"/>
      <c r="D65" s="405"/>
      <c r="E65" s="405"/>
      <c r="F65" s="405"/>
      <c r="G65" s="405"/>
      <c r="H65" s="405"/>
      <c r="I65" s="405"/>
      <c r="J65" s="405"/>
      <c r="K65" s="405"/>
      <c r="L65" s="405"/>
    </row>
    <row r="66" spans="3:12">
      <c r="C66" s="405"/>
      <c r="D66" s="405"/>
      <c r="E66" s="405"/>
      <c r="F66" s="405"/>
      <c r="G66" s="405"/>
      <c r="H66" s="405"/>
      <c r="I66" s="405"/>
      <c r="J66" s="405"/>
      <c r="K66" s="405"/>
      <c r="L66" s="405"/>
    </row>
    <row r="67" spans="3:12">
      <c r="C67" s="405"/>
      <c r="D67" s="405"/>
      <c r="E67" s="405"/>
      <c r="F67" s="405"/>
      <c r="G67" s="405"/>
      <c r="H67" s="405"/>
      <c r="I67" s="405"/>
      <c r="J67" s="405"/>
      <c r="K67" s="405"/>
      <c r="L67" s="405"/>
    </row>
    <row r="68" spans="3:12">
      <c r="C68" s="405"/>
      <c r="D68" s="405"/>
      <c r="E68" s="405"/>
      <c r="F68" s="405"/>
      <c r="G68" s="405"/>
      <c r="H68" s="405"/>
      <c r="I68" s="405"/>
      <c r="J68" s="405"/>
      <c r="K68" s="405"/>
      <c r="L68" s="405"/>
    </row>
    <row r="69" spans="3:12">
      <c r="C69" s="405"/>
      <c r="D69" s="405"/>
      <c r="E69" s="405"/>
      <c r="F69" s="405"/>
      <c r="G69" s="405"/>
      <c r="H69" s="405"/>
      <c r="I69" s="405"/>
      <c r="J69" s="405"/>
      <c r="K69" s="405"/>
      <c r="L69" s="405"/>
    </row>
    <row r="70" spans="3:12">
      <c r="C70" s="405"/>
      <c r="D70" s="405"/>
      <c r="E70" s="405"/>
      <c r="F70" s="405"/>
      <c r="G70" s="405"/>
      <c r="H70" s="405"/>
      <c r="I70" s="405"/>
      <c r="J70" s="405"/>
      <c r="K70" s="405"/>
      <c r="L70" s="405"/>
    </row>
    <row r="71" spans="3:12">
      <c r="C71" s="405"/>
      <c r="D71" s="405"/>
      <c r="E71" s="405"/>
      <c r="F71" s="405"/>
      <c r="G71" s="405"/>
      <c r="H71" s="405"/>
      <c r="I71" s="405"/>
      <c r="J71" s="405"/>
      <c r="K71" s="405"/>
      <c r="L71" s="405"/>
    </row>
    <row r="72" spans="3:12">
      <c r="C72" s="405"/>
      <c r="D72" s="405"/>
      <c r="E72" s="405"/>
      <c r="F72" s="405"/>
      <c r="G72" s="405"/>
      <c r="H72" s="405"/>
      <c r="I72" s="405"/>
      <c r="J72" s="405"/>
      <c r="K72" s="405"/>
      <c r="L72" s="405"/>
    </row>
    <row r="73" spans="3:12">
      <c r="C73" s="405"/>
      <c r="D73" s="405"/>
      <c r="E73" s="405"/>
      <c r="F73" s="405"/>
      <c r="G73" s="405"/>
      <c r="H73" s="405"/>
      <c r="I73" s="405"/>
      <c r="J73" s="405"/>
      <c r="K73" s="405"/>
      <c r="L73" s="405"/>
    </row>
    <row r="74" spans="3:12">
      <c r="C74" s="405"/>
      <c r="D74" s="405"/>
      <c r="E74" s="405"/>
      <c r="F74" s="405"/>
      <c r="G74" s="405"/>
      <c r="H74" s="405"/>
      <c r="I74" s="405"/>
      <c r="J74" s="405"/>
      <c r="K74" s="405"/>
      <c r="L74" s="405"/>
    </row>
    <row r="75" spans="3:12">
      <c r="C75" s="405"/>
      <c r="D75" s="405"/>
      <c r="E75" s="405"/>
      <c r="F75" s="405"/>
      <c r="G75" s="405"/>
      <c r="H75" s="405"/>
      <c r="I75" s="405"/>
      <c r="J75" s="405"/>
      <c r="K75" s="405"/>
      <c r="L75" s="405"/>
    </row>
    <row r="76" spans="3:12">
      <c r="C76" s="405"/>
      <c r="D76" s="405"/>
      <c r="E76" s="405"/>
      <c r="F76" s="405"/>
      <c r="G76" s="405"/>
      <c r="H76" s="405"/>
      <c r="I76" s="405"/>
      <c r="J76" s="405"/>
      <c r="K76" s="405"/>
      <c r="L76" s="405"/>
    </row>
    <row r="77" spans="3:12">
      <c r="C77" s="405"/>
      <c r="D77" s="405"/>
      <c r="E77" s="405"/>
      <c r="F77" s="405"/>
      <c r="G77" s="405"/>
      <c r="H77" s="405"/>
      <c r="I77" s="405"/>
      <c r="J77" s="405"/>
      <c r="K77" s="405"/>
      <c r="L77" s="405"/>
    </row>
    <row r="78" spans="3:12">
      <c r="C78" s="405"/>
      <c r="D78" s="405"/>
      <c r="E78" s="405"/>
      <c r="F78" s="405"/>
      <c r="G78" s="405"/>
      <c r="H78" s="405"/>
      <c r="I78" s="405"/>
      <c r="J78" s="405"/>
      <c r="K78" s="405"/>
      <c r="L78" s="405"/>
    </row>
    <row r="79" spans="3:12">
      <c r="C79" s="405"/>
      <c r="D79" s="405"/>
      <c r="E79" s="405"/>
      <c r="F79" s="405"/>
      <c r="G79" s="405"/>
      <c r="H79" s="405"/>
      <c r="I79" s="405"/>
      <c r="J79" s="405"/>
      <c r="K79" s="405"/>
      <c r="L79" s="405"/>
    </row>
    <row r="80" spans="3:12">
      <c r="C80" s="405"/>
      <c r="D80" s="405"/>
      <c r="E80" s="405"/>
      <c r="F80" s="405"/>
      <c r="G80" s="405"/>
      <c r="H80" s="405"/>
      <c r="I80" s="405"/>
      <c r="J80" s="405"/>
      <c r="K80" s="405"/>
      <c r="L80" s="405"/>
    </row>
    <row r="81" spans="3:12">
      <c r="C81" s="405"/>
      <c r="D81" s="405"/>
      <c r="E81" s="405"/>
      <c r="F81" s="405"/>
      <c r="G81" s="405"/>
      <c r="H81" s="405"/>
      <c r="I81" s="405"/>
      <c r="J81" s="405"/>
      <c r="K81" s="405"/>
      <c r="L81" s="405"/>
    </row>
    <row r="82" spans="3:12">
      <c r="C82" s="405"/>
      <c r="D82" s="405"/>
      <c r="E82" s="405"/>
      <c r="F82" s="405"/>
      <c r="G82" s="405"/>
      <c r="H82" s="405"/>
      <c r="I82" s="405"/>
      <c r="J82" s="405"/>
      <c r="K82" s="405"/>
      <c r="L82" s="405"/>
    </row>
    <row r="83" spans="3:12">
      <c r="C83" s="405"/>
      <c r="D83" s="405"/>
      <c r="E83" s="405"/>
      <c r="F83" s="405"/>
      <c r="G83" s="405"/>
      <c r="H83" s="405"/>
      <c r="I83" s="405"/>
      <c r="J83" s="405"/>
      <c r="K83" s="405"/>
      <c r="L83" s="405"/>
    </row>
    <row r="84" spans="3:12">
      <c r="C84" s="405"/>
      <c r="D84" s="405"/>
      <c r="E84" s="405"/>
      <c r="F84" s="405"/>
      <c r="G84" s="405"/>
      <c r="H84" s="405"/>
      <c r="I84" s="405"/>
      <c r="J84" s="405"/>
      <c r="K84" s="405"/>
      <c r="L84" s="405"/>
    </row>
    <row r="85" spans="3:12">
      <c r="C85" s="405"/>
      <c r="D85" s="405"/>
      <c r="E85" s="405"/>
      <c r="F85" s="405"/>
      <c r="G85" s="405"/>
      <c r="H85" s="405"/>
      <c r="I85" s="405"/>
      <c r="J85" s="405"/>
      <c r="K85" s="405"/>
      <c r="L85" s="405"/>
    </row>
    <row r="86" spans="3:12">
      <c r="C86" s="405"/>
      <c r="D86" s="405"/>
      <c r="E86" s="405"/>
      <c r="F86" s="405"/>
      <c r="G86" s="405"/>
      <c r="H86" s="405"/>
      <c r="I86" s="405"/>
      <c r="J86" s="405"/>
      <c r="K86" s="405"/>
      <c r="L86" s="405"/>
    </row>
    <row r="87" spans="3:12">
      <c r="C87" s="405"/>
      <c r="D87" s="405"/>
      <c r="E87" s="405"/>
      <c r="F87" s="405"/>
      <c r="G87" s="405"/>
      <c r="H87" s="405"/>
      <c r="I87" s="405"/>
      <c r="J87" s="405"/>
      <c r="K87" s="405"/>
      <c r="L87" s="405"/>
    </row>
    <row r="88" spans="3:12">
      <c r="C88" s="405"/>
      <c r="D88" s="405"/>
      <c r="E88" s="405"/>
      <c r="F88" s="405"/>
      <c r="G88" s="405"/>
      <c r="H88" s="405"/>
      <c r="I88" s="405"/>
      <c r="J88" s="405"/>
      <c r="K88" s="405"/>
      <c r="L88" s="405"/>
    </row>
    <row r="89" spans="3:12">
      <c r="C89" s="405"/>
      <c r="D89" s="405"/>
      <c r="E89" s="405"/>
      <c r="F89" s="405"/>
      <c r="G89" s="405"/>
      <c r="H89" s="405"/>
      <c r="I89" s="405"/>
      <c r="J89" s="405"/>
      <c r="K89" s="405"/>
      <c r="L89" s="405"/>
    </row>
    <row r="90" spans="3:12">
      <c r="C90" s="405"/>
      <c r="D90" s="405"/>
      <c r="E90" s="405"/>
      <c r="F90" s="405"/>
      <c r="G90" s="405"/>
      <c r="H90" s="405"/>
      <c r="I90" s="405"/>
      <c r="J90" s="405"/>
      <c r="K90" s="405"/>
      <c r="L90" s="405"/>
    </row>
    <row r="91" spans="3:12">
      <c r="C91" s="405"/>
      <c r="D91" s="405"/>
      <c r="E91" s="405"/>
      <c r="F91" s="405"/>
      <c r="G91" s="405"/>
      <c r="H91" s="405"/>
      <c r="I91" s="405"/>
      <c r="J91" s="405"/>
      <c r="K91" s="405"/>
      <c r="L91" s="405"/>
    </row>
    <row r="92" spans="3:12">
      <c r="C92" s="405"/>
      <c r="D92" s="405"/>
      <c r="E92" s="405"/>
      <c r="F92" s="405"/>
      <c r="G92" s="405"/>
      <c r="H92" s="405"/>
      <c r="I92" s="405"/>
      <c r="J92" s="405"/>
      <c r="K92" s="405"/>
      <c r="L92" s="405"/>
    </row>
    <row r="93" spans="3:12">
      <c r="C93" s="405"/>
      <c r="D93" s="405"/>
      <c r="E93" s="405"/>
      <c r="F93" s="405"/>
      <c r="G93" s="405"/>
      <c r="H93" s="405"/>
      <c r="I93" s="405"/>
      <c r="J93" s="405"/>
      <c r="K93" s="405"/>
      <c r="L93" s="405"/>
    </row>
    <row r="94" spans="3:12">
      <c r="C94" s="405"/>
      <c r="D94" s="405"/>
      <c r="E94" s="405"/>
      <c r="F94" s="405"/>
      <c r="G94" s="405"/>
      <c r="H94" s="405"/>
      <c r="I94" s="405"/>
      <c r="J94" s="405"/>
      <c r="K94" s="405"/>
      <c r="L94" s="405"/>
    </row>
    <row r="95" spans="3:12">
      <c r="C95" s="405"/>
      <c r="D95" s="405"/>
      <c r="E95" s="405"/>
      <c r="F95" s="405"/>
      <c r="G95" s="405"/>
      <c r="H95" s="405"/>
      <c r="I95" s="405"/>
      <c r="J95" s="405"/>
      <c r="K95" s="405"/>
      <c r="L95" s="405"/>
    </row>
    <row r="96" spans="3:12">
      <c r="C96" s="405"/>
      <c r="D96" s="405"/>
      <c r="E96" s="405"/>
      <c r="F96" s="405"/>
      <c r="G96" s="405"/>
      <c r="H96" s="405"/>
      <c r="I96" s="405"/>
      <c r="J96" s="405"/>
      <c r="K96" s="405"/>
      <c r="L96" s="405"/>
    </row>
    <row r="97" spans="3:12">
      <c r="C97" s="405"/>
      <c r="D97" s="405"/>
      <c r="E97" s="405"/>
      <c r="F97" s="405"/>
      <c r="G97" s="405"/>
      <c r="H97" s="405"/>
      <c r="I97" s="405"/>
      <c r="J97" s="405"/>
      <c r="K97" s="405"/>
      <c r="L97" s="405"/>
    </row>
    <row r="98" spans="3:12">
      <c r="C98" s="405"/>
      <c r="D98" s="405"/>
      <c r="E98" s="405"/>
      <c r="F98" s="405"/>
      <c r="G98" s="405"/>
      <c r="H98" s="405"/>
      <c r="I98" s="405"/>
      <c r="J98" s="405"/>
      <c r="K98" s="405"/>
      <c r="L98" s="405"/>
    </row>
    <row r="99" spans="3:12">
      <c r="C99" s="405"/>
      <c r="D99" s="405"/>
      <c r="E99" s="405"/>
      <c r="F99" s="405"/>
      <c r="G99" s="405"/>
      <c r="H99" s="405"/>
      <c r="I99" s="405"/>
      <c r="J99" s="405"/>
      <c r="K99" s="405"/>
      <c r="L99" s="405"/>
    </row>
    <row r="100" spans="3:12">
      <c r="C100" s="405"/>
      <c r="D100" s="405"/>
      <c r="E100" s="405"/>
      <c r="F100" s="405"/>
      <c r="G100" s="405"/>
      <c r="H100" s="405"/>
      <c r="I100" s="405"/>
      <c r="J100" s="405"/>
      <c r="K100" s="405"/>
      <c r="L100" s="405"/>
    </row>
    <row r="101" spans="3:12">
      <c r="C101" s="405"/>
      <c r="D101" s="405"/>
      <c r="E101" s="405"/>
      <c r="F101" s="405"/>
      <c r="G101" s="405"/>
      <c r="H101" s="405"/>
      <c r="I101" s="405"/>
      <c r="J101" s="405"/>
      <c r="K101" s="405"/>
      <c r="L101" s="405"/>
    </row>
    <row r="102" spans="3:12">
      <c r="C102" s="405"/>
      <c r="D102" s="405"/>
      <c r="E102" s="405"/>
      <c r="F102" s="405"/>
      <c r="G102" s="405"/>
      <c r="H102" s="405"/>
      <c r="I102" s="405"/>
      <c r="J102" s="405"/>
      <c r="K102" s="405"/>
      <c r="L102" s="405"/>
    </row>
    <row r="103" spans="3:12">
      <c r="C103" s="405"/>
      <c r="D103" s="405"/>
      <c r="E103" s="405"/>
      <c r="F103" s="405"/>
      <c r="G103" s="405"/>
      <c r="H103" s="405"/>
      <c r="I103" s="405"/>
      <c r="J103" s="405"/>
      <c r="K103" s="405"/>
      <c r="L103" s="405"/>
    </row>
    <row r="104" spans="3:12">
      <c r="C104" s="405"/>
      <c r="D104" s="405"/>
      <c r="E104" s="405"/>
      <c r="F104" s="405"/>
      <c r="G104" s="405"/>
      <c r="H104" s="405"/>
      <c r="I104" s="405"/>
      <c r="J104" s="405"/>
      <c r="K104" s="405"/>
      <c r="L104" s="405"/>
    </row>
    <row r="105" spans="3:12">
      <c r="C105" s="405"/>
      <c r="D105" s="405"/>
      <c r="E105" s="405"/>
      <c r="F105" s="405"/>
      <c r="G105" s="405"/>
      <c r="H105" s="405"/>
      <c r="I105" s="405"/>
      <c r="J105" s="405"/>
      <c r="K105" s="405"/>
      <c r="L105" s="405"/>
    </row>
    <row r="106" spans="3:12">
      <c r="C106" s="405"/>
      <c r="D106" s="405"/>
      <c r="E106" s="405"/>
      <c r="F106" s="405"/>
      <c r="G106" s="405"/>
      <c r="H106" s="405"/>
      <c r="I106" s="405"/>
      <c r="J106" s="405"/>
      <c r="K106" s="405"/>
      <c r="L106" s="405"/>
    </row>
    <row r="107" spans="3:12">
      <c r="C107" s="405"/>
      <c r="D107" s="405"/>
      <c r="E107" s="405"/>
      <c r="F107" s="405"/>
      <c r="G107" s="405"/>
      <c r="H107" s="405"/>
      <c r="I107" s="405"/>
      <c r="J107" s="405"/>
      <c r="K107" s="405"/>
      <c r="L107" s="405"/>
    </row>
    <row r="108" spans="3:12">
      <c r="C108" s="405"/>
      <c r="D108" s="405"/>
      <c r="E108" s="405"/>
      <c r="F108" s="405"/>
      <c r="G108" s="405"/>
      <c r="H108" s="405"/>
      <c r="I108" s="405"/>
      <c r="J108" s="405"/>
      <c r="K108" s="405"/>
      <c r="L108" s="405"/>
    </row>
    <row r="109" spans="3:12">
      <c r="C109" s="405"/>
      <c r="D109" s="405"/>
      <c r="E109" s="405"/>
      <c r="F109" s="405"/>
      <c r="G109" s="405"/>
      <c r="H109" s="405"/>
      <c r="I109" s="405"/>
      <c r="J109" s="405"/>
      <c r="K109" s="405"/>
      <c r="L109" s="405"/>
    </row>
    <row r="110" spans="3:12">
      <c r="C110" s="405"/>
      <c r="D110" s="405"/>
      <c r="E110" s="405"/>
      <c r="F110" s="405"/>
      <c r="G110" s="405"/>
      <c r="H110" s="405"/>
      <c r="I110" s="405"/>
      <c r="J110" s="405"/>
      <c r="K110" s="405"/>
      <c r="L110" s="405"/>
    </row>
    <row r="111" spans="3:12">
      <c r="C111" s="405"/>
      <c r="D111" s="405"/>
      <c r="E111" s="405"/>
      <c r="F111" s="405"/>
      <c r="G111" s="405"/>
      <c r="H111" s="405"/>
      <c r="I111" s="405"/>
      <c r="J111" s="405"/>
      <c r="K111" s="405"/>
      <c r="L111" s="405"/>
    </row>
    <row r="112" spans="3:12">
      <c r="C112" s="405"/>
      <c r="D112" s="405"/>
      <c r="E112" s="405"/>
      <c r="F112" s="405"/>
      <c r="G112" s="405"/>
      <c r="H112" s="405"/>
      <c r="I112" s="405"/>
      <c r="J112" s="405"/>
      <c r="K112" s="405"/>
      <c r="L112" s="405"/>
    </row>
    <row r="113" spans="3:12">
      <c r="C113" s="405"/>
      <c r="D113" s="405"/>
      <c r="E113" s="405"/>
      <c r="F113" s="405"/>
      <c r="G113" s="405"/>
      <c r="H113" s="405"/>
      <c r="I113" s="405"/>
      <c r="J113" s="405"/>
      <c r="K113" s="405"/>
      <c r="L113" s="405"/>
    </row>
    <row r="114" spans="3:12">
      <c r="C114" s="405"/>
      <c r="D114" s="405"/>
      <c r="E114" s="405"/>
      <c r="F114" s="405"/>
      <c r="G114" s="405"/>
      <c r="H114" s="405"/>
      <c r="I114" s="405"/>
      <c r="J114" s="405"/>
      <c r="K114" s="405"/>
      <c r="L114" s="405"/>
    </row>
    <row r="115" spans="3:12">
      <c r="C115" s="405"/>
      <c r="D115" s="405"/>
      <c r="E115" s="405"/>
      <c r="F115" s="405"/>
      <c r="G115" s="405"/>
      <c r="H115" s="405"/>
      <c r="I115" s="405"/>
      <c r="J115" s="405"/>
      <c r="K115" s="405"/>
      <c r="L115" s="405"/>
    </row>
    <row r="116" spans="3:12">
      <c r="C116" s="405"/>
      <c r="D116" s="405"/>
      <c r="E116" s="405"/>
      <c r="F116" s="405"/>
      <c r="G116" s="405"/>
      <c r="H116" s="405"/>
      <c r="I116" s="405"/>
      <c r="J116" s="405"/>
      <c r="K116" s="405"/>
      <c r="L116" s="405"/>
    </row>
    <row r="117" spans="3:12">
      <c r="C117" s="405"/>
      <c r="D117" s="405"/>
      <c r="E117" s="405"/>
      <c r="F117" s="405"/>
      <c r="G117" s="405"/>
      <c r="H117" s="405"/>
      <c r="I117" s="405"/>
      <c r="J117" s="405"/>
      <c r="K117" s="405"/>
      <c r="L117" s="405"/>
    </row>
    <row r="118" spans="3:12">
      <c r="C118" s="405"/>
      <c r="D118" s="405"/>
      <c r="E118" s="405"/>
      <c r="F118" s="405"/>
      <c r="G118" s="405"/>
      <c r="H118" s="405"/>
      <c r="I118" s="405"/>
      <c r="J118" s="405"/>
      <c r="K118" s="405"/>
      <c r="L118" s="405"/>
    </row>
    <row r="119" spans="3:12">
      <c r="C119" s="405"/>
      <c r="D119" s="405"/>
      <c r="E119" s="405"/>
      <c r="F119" s="405"/>
      <c r="G119" s="405"/>
      <c r="H119" s="405"/>
      <c r="I119" s="405"/>
      <c r="J119" s="405"/>
      <c r="K119" s="405"/>
      <c r="L119" s="405"/>
    </row>
    <row r="120" spans="3:12">
      <c r="C120" s="405"/>
      <c r="D120" s="405"/>
      <c r="E120" s="405"/>
      <c r="F120" s="405"/>
      <c r="G120" s="405"/>
      <c r="H120" s="405"/>
      <c r="I120" s="405"/>
      <c r="J120" s="405"/>
      <c r="K120" s="405"/>
      <c r="L120" s="405"/>
    </row>
    <row r="121" spans="3:12">
      <c r="C121" s="405"/>
      <c r="D121" s="405"/>
      <c r="E121" s="405"/>
      <c r="F121" s="405"/>
      <c r="G121" s="405"/>
      <c r="H121" s="405"/>
      <c r="I121" s="405"/>
      <c r="J121" s="405"/>
      <c r="K121" s="405"/>
      <c r="L121" s="405"/>
    </row>
    <row r="122" spans="3:12">
      <c r="C122" s="405"/>
      <c r="D122" s="405"/>
      <c r="E122" s="405"/>
      <c r="F122" s="405"/>
      <c r="G122" s="405"/>
      <c r="H122" s="405"/>
      <c r="I122" s="405"/>
      <c r="J122" s="405"/>
      <c r="K122" s="405"/>
      <c r="L122" s="405"/>
    </row>
    <row r="123" spans="3:12">
      <c r="C123" s="405"/>
      <c r="D123" s="405"/>
      <c r="E123" s="405"/>
      <c r="F123" s="405"/>
      <c r="G123" s="405"/>
      <c r="H123" s="405"/>
      <c r="I123" s="405"/>
      <c r="J123" s="405"/>
      <c r="K123" s="405"/>
      <c r="L123" s="405"/>
    </row>
    <row r="124" spans="3:12">
      <c r="C124" s="405"/>
      <c r="D124" s="405"/>
      <c r="E124" s="405"/>
      <c r="F124" s="405"/>
      <c r="G124" s="405"/>
      <c r="H124" s="405"/>
      <c r="I124" s="405"/>
      <c r="J124" s="405"/>
      <c r="K124" s="405"/>
      <c r="L124" s="405"/>
    </row>
    <row r="125" spans="3:12">
      <c r="C125" s="405"/>
      <c r="D125" s="405"/>
      <c r="E125" s="405"/>
      <c r="F125" s="405"/>
      <c r="G125" s="405"/>
      <c r="H125" s="405"/>
      <c r="I125" s="405"/>
      <c r="J125" s="405"/>
      <c r="K125" s="405"/>
      <c r="L125" s="405"/>
    </row>
    <row r="126" spans="3:12">
      <c r="C126" s="405"/>
      <c r="D126" s="405"/>
      <c r="E126" s="405"/>
      <c r="F126" s="405"/>
      <c r="G126" s="405"/>
      <c r="H126" s="405"/>
      <c r="I126" s="405"/>
      <c r="J126" s="405"/>
      <c r="K126" s="405"/>
      <c r="L126" s="405"/>
    </row>
    <row r="127" spans="3:12">
      <c r="C127" s="405"/>
      <c r="D127" s="405"/>
      <c r="E127" s="405"/>
      <c r="F127" s="405"/>
      <c r="G127" s="405"/>
      <c r="H127" s="405"/>
      <c r="I127" s="405"/>
      <c r="J127" s="405"/>
      <c r="K127" s="405"/>
      <c r="L127" s="405"/>
    </row>
    <row r="128" spans="3:12">
      <c r="C128" s="405"/>
      <c r="D128" s="405"/>
      <c r="E128" s="405"/>
      <c r="F128" s="405"/>
      <c r="G128" s="405"/>
      <c r="H128" s="405"/>
      <c r="I128" s="405"/>
      <c r="J128" s="405"/>
      <c r="K128" s="405"/>
      <c r="L128" s="405"/>
    </row>
    <row r="129" spans="3:12">
      <c r="C129" s="405"/>
      <c r="D129" s="405"/>
      <c r="E129" s="405"/>
      <c r="F129" s="405"/>
      <c r="G129" s="405"/>
      <c r="H129" s="405"/>
      <c r="I129" s="405"/>
      <c r="J129" s="405"/>
      <c r="K129" s="405"/>
      <c r="L129" s="405"/>
    </row>
    <row r="130" spans="3:12">
      <c r="C130" s="405"/>
      <c r="D130" s="405"/>
      <c r="E130" s="405"/>
      <c r="F130" s="405"/>
      <c r="G130" s="405"/>
      <c r="H130" s="405"/>
      <c r="I130" s="405"/>
      <c r="J130" s="405"/>
      <c r="K130" s="405"/>
      <c r="L130" s="405"/>
    </row>
    <row r="131" spans="3:12">
      <c r="C131" s="405"/>
      <c r="D131" s="405"/>
      <c r="E131" s="405"/>
      <c r="F131" s="405"/>
      <c r="G131" s="405"/>
      <c r="H131" s="405"/>
      <c r="I131" s="405"/>
      <c r="J131" s="405"/>
      <c r="K131" s="405"/>
      <c r="L131" s="405"/>
    </row>
    <row r="132" spans="3:12">
      <c r="C132" s="405"/>
      <c r="D132" s="405"/>
      <c r="E132" s="405"/>
      <c r="F132" s="405"/>
      <c r="G132" s="405"/>
      <c r="H132" s="405"/>
      <c r="I132" s="405"/>
      <c r="J132" s="405"/>
      <c r="K132" s="405"/>
      <c r="L132" s="405"/>
    </row>
    <row r="133" spans="3:12">
      <c r="C133" s="405"/>
      <c r="D133" s="405"/>
      <c r="E133" s="405"/>
      <c r="F133" s="405"/>
      <c r="G133" s="405"/>
      <c r="H133" s="405"/>
      <c r="I133" s="405"/>
      <c r="J133" s="405"/>
      <c r="K133" s="405"/>
      <c r="L133" s="405"/>
    </row>
    <row r="134" spans="3:12">
      <c r="C134" s="405"/>
      <c r="D134" s="405"/>
      <c r="E134" s="405"/>
      <c r="F134" s="405"/>
      <c r="G134" s="405"/>
      <c r="H134" s="405"/>
      <c r="I134" s="405"/>
      <c r="J134" s="405"/>
      <c r="K134" s="405"/>
      <c r="L134" s="405"/>
    </row>
    <row r="135" spans="3:12">
      <c r="C135" s="405"/>
      <c r="D135" s="405"/>
      <c r="E135" s="405"/>
      <c r="F135" s="405"/>
      <c r="G135" s="405"/>
      <c r="H135" s="405"/>
      <c r="I135" s="405"/>
      <c r="J135" s="405"/>
      <c r="K135" s="405"/>
      <c r="L135" s="405"/>
    </row>
    <row r="136" spans="3:12">
      <c r="C136" s="405"/>
      <c r="D136" s="405"/>
      <c r="E136" s="405"/>
      <c r="F136" s="405"/>
      <c r="G136" s="405"/>
      <c r="H136" s="405"/>
      <c r="I136" s="405"/>
      <c r="J136" s="405"/>
      <c r="K136" s="405"/>
      <c r="L136" s="405"/>
    </row>
    <row r="137" spans="3:12">
      <c r="C137" s="405"/>
      <c r="D137" s="405"/>
      <c r="E137" s="405"/>
      <c r="F137" s="405"/>
      <c r="G137" s="405"/>
      <c r="H137" s="405"/>
      <c r="I137" s="405"/>
      <c r="J137" s="405"/>
      <c r="K137" s="405"/>
      <c r="L137" s="405"/>
    </row>
    <row r="138" spans="3:12">
      <c r="C138" s="405"/>
      <c r="D138" s="405"/>
      <c r="E138" s="405"/>
      <c r="F138" s="405"/>
      <c r="G138" s="405"/>
      <c r="H138" s="405"/>
      <c r="I138" s="405"/>
      <c r="J138" s="405"/>
      <c r="K138" s="405"/>
      <c r="L138" s="405"/>
    </row>
    <row r="139" spans="3:12">
      <c r="C139" s="405"/>
      <c r="D139" s="405"/>
      <c r="E139" s="405"/>
      <c r="F139" s="405"/>
      <c r="G139" s="405"/>
      <c r="H139" s="405"/>
      <c r="I139" s="405"/>
      <c r="J139" s="405"/>
      <c r="K139" s="405"/>
      <c r="L139" s="405"/>
    </row>
    <row r="140" spans="3:12">
      <c r="C140" s="405"/>
      <c r="D140" s="405"/>
      <c r="E140" s="405"/>
      <c r="F140" s="405"/>
      <c r="G140" s="405"/>
      <c r="H140" s="405"/>
      <c r="I140" s="405"/>
      <c r="J140" s="405"/>
      <c r="K140" s="405"/>
      <c r="L140" s="405"/>
    </row>
    <row r="141" spans="3:12">
      <c r="C141" s="405"/>
      <c r="D141" s="405"/>
      <c r="E141" s="405"/>
      <c r="F141" s="405"/>
      <c r="G141" s="405"/>
      <c r="H141" s="405"/>
      <c r="I141" s="405"/>
      <c r="J141" s="405"/>
      <c r="K141" s="405"/>
      <c r="L141" s="405"/>
    </row>
    <row r="142" spans="3:12">
      <c r="C142" s="405"/>
      <c r="D142" s="405"/>
      <c r="E142" s="405"/>
      <c r="F142" s="405"/>
      <c r="G142" s="405"/>
      <c r="H142" s="405"/>
      <c r="I142" s="405"/>
      <c r="J142" s="405"/>
      <c r="K142" s="405"/>
      <c r="L142" s="405"/>
    </row>
    <row r="143" spans="3:12">
      <c r="C143" s="405"/>
      <c r="D143" s="405"/>
      <c r="E143" s="405"/>
      <c r="F143" s="405"/>
      <c r="G143" s="405"/>
      <c r="H143" s="405"/>
      <c r="I143" s="405"/>
      <c r="J143" s="405"/>
      <c r="K143" s="405"/>
      <c r="L143" s="405"/>
    </row>
    <row r="144" spans="3:12">
      <c r="C144" s="405"/>
      <c r="D144" s="405"/>
      <c r="E144" s="405"/>
      <c r="F144" s="405"/>
      <c r="G144" s="405"/>
      <c r="H144" s="405"/>
      <c r="I144" s="405"/>
      <c r="J144" s="405"/>
      <c r="K144" s="405"/>
      <c r="L144" s="405"/>
    </row>
    <row r="145" spans="3:12">
      <c r="C145" s="405"/>
      <c r="D145" s="405"/>
      <c r="E145" s="405"/>
      <c r="F145" s="405"/>
      <c r="G145" s="405"/>
      <c r="H145" s="405"/>
      <c r="I145" s="405"/>
      <c r="J145" s="405"/>
      <c r="K145" s="405"/>
      <c r="L145" s="405"/>
    </row>
    <row r="146" spans="3:12">
      <c r="C146" s="405"/>
      <c r="D146" s="405"/>
      <c r="E146" s="405"/>
      <c r="F146" s="405"/>
      <c r="G146" s="405"/>
      <c r="H146" s="405"/>
      <c r="I146" s="405"/>
      <c r="J146" s="405"/>
      <c r="K146" s="405"/>
      <c r="L146" s="405"/>
    </row>
    <row r="147" spans="3:12">
      <c r="C147" s="405"/>
      <c r="D147" s="405"/>
      <c r="E147" s="405"/>
      <c r="F147" s="405"/>
      <c r="G147" s="405"/>
      <c r="H147" s="405"/>
      <c r="I147" s="405"/>
      <c r="J147" s="405"/>
      <c r="K147" s="405"/>
      <c r="L147" s="405"/>
    </row>
    <row r="148" spans="3:12">
      <c r="C148" s="405"/>
      <c r="D148" s="405"/>
      <c r="E148" s="405"/>
      <c r="F148" s="405"/>
      <c r="G148" s="405"/>
      <c r="H148" s="405"/>
      <c r="I148" s="405"/>
      <c r="J148" s="405"/>
      <c r="K148" s="405"/>
      <c r="L148" s="405"/>
    </row>
    <row r="149" spans="3:12">
      <c r="C149" s="405"/>
      <c r="D149" s="405"/>
      <c r="E149" s="405"/>
      <c r="F149" s="405"/>
      <c r="G149" s="405"/>
      <c r="H149" s="405"/>
      <c r="I149" s="405"/>
      <c r="J149" s="405"/>
      <c r="K149" s="405"/>
      <c r="L149" s="405"/>
    </row>
    <row r="150" spans="3:12">
      <c r="C150" s="405"/>
      <c r="D150" s="405"/>
      <c r="E150" s="405"/>
      <c r="F150" s="405"/>
      <c r="G150" s="405"/>
      <c r="H150" s="405"/>
      <c r="I150" s="405"/>
      <c r="J150" s="405"/>
      <c r="K150" s="405"/>
      <c r="L150" s="405"/>
    </row>
    <row r="151" spans="3:12">
      <c r="C151" s="405"/>
      <c r="D151" s="405"/>
      <c r="E151" s="405"/>
      <c r="F151" s="405"/>
      <c r="G151" s="405"/>
      <c r="H151" s="405"/>
      <c r="I151" s="405"/>
      <c r="J151" s="405"/>
      <c r="K151" s="405"/>
      <c r="L151" s="405"/>
    </row>
    <row r="152" spans="3:12">
      <c r="C152" s="405"/>
      <c r="D152" s="405"/>
      <c r="E152" s="405"/>
      <c r="F152" s="405"/>
      <c r="G152" s="405"/>
      <c r="H152" s="405"/>
      <c r="I152" s="405"/>
      <c r="J152" s="405"/>
      <c r="K152" s="405"/>
      <c r="L152" s="405"/>
    </row>
    <row r="153" spans="3:12">
      <c r="C153" s="405"/>
      <c r="D153" s="405"/>
      <c r="E153" s="405"/>
      <c r="F153" s="405"/>
      <c r="G153" s="405"/>
      <c r="H153" s="405"/>
      <c r="I153" s="405"/>
      <c r="J153" s="405"/>
      <c r="K153" s="405"/>
      <c r="L153" s="405"/>
    </row>
    <row r="154" spans="3:12">
      <c r="C154" s="405"/>
      <c r="D154" s="405"/>
      <c r="E154" s="405"/>
      <c r="F154" s="405"/>
      <c r="G154" s="405"/>
      <c r="H154" s="405"/>
      <c r="I154" s="405"/>
      <c r="J154" s="405"/>
      <c r="K154" s="405"/>
      <c r="L154" s="405"/>
    </row>
    <row r="155" spans="3:12">
      <c r="C155" s="405"/>
      <c r="D155" s="405"/>
      <c r="E155" s="405"/>
      <c r="F155" s="405"/>
      <c r="G155" s="405"/>
      <c r="H155" s="405"/>
      <c r="I155" s="405"/>
      <c r="J155" s="405"/>
      <c r="K155" s="405"/>
      <c r="L155" s="405"/>
    </row>
    <row r="156" spans="3:12">
      <c r="C156" s="405"/>
      <c r="D156" s="405"/>
      <c r="E156" s="405"/>
      <c r="F156" s="405"/>
      <c r="G156" s="405"/>
      <c r="H156" s="405"/>
      <c r="I156" s="405"/>
      <c r="J156" s="405"/>
      <c r="K156" s="405"/>
      <c r="L156" s="405"/>
    </row>
    <row r="157" spans="3:12">
      <c r="C157" s="405"/>
      <c r="D157" s="405"/>
      <c r="E157" s="405"/>
      <c r="F157" s="405"/>
      <c r="G157" s="405"/>
      <c r="H157" s="405"/>
      <c r="I157" s="405"/>
      <c r="J157" s="405"/>
      <c r="K157" s="405"/>
      <c r="L157" s="405"/>
    </row>
    <row r="158" spans="3:12">
      <c r="C158" s="405"/>
      <c r="D158" s="405"/>
      <c r="E158" s="405"/>
      <c r="F158" s="405"/>
      <c r="G158" s="405"/>
      <c r="H158" s="405"/>
      <c r="I158" s="405"/>
      <c r="J158" s="405"/>
      <c r="K158" s="405"/>
      <c r="L158" s="405"/>
    </row>
    <row r="159" spans="3:12">
      <c r="C159" s="405"/>
      <c r="D159" s="405"/>
      <c r="E159" s="405"/>
      <c r="F159" s="405"/>
      <c r="G159" s="405"/>
      <c r="H159" s="405"/>
      <c r="I159" s="405"/>
      <c r="J159" s="405"/>
      <c r="K159" s="405"/>
      <c r="L159" s="405"/>
    </row>
    <row r="160" spans="3:12">
      <c r="C160" s="405"/>
      <c r="D160" s="405"/>
      <c r="E160" s="405"/>
      <c r="F160" s="405"/>
      <c r="G160" s="405"/>
      <c r="H160" s="405"/>
      <c r="I160" s="405"/>
      <c r="J160" s="405"/>
      <c r="K160" s="405"/>
      <c r="L160" s="405"/>
    </row>
    <row r="161" spans="3:12">
      <c r="C161" s="405"/>
      <c r="D161" s="405"/>
      <c r="E161" s="405"/>
      <c r="F161" s="405"/>
      <c r="G161" s="405"/>
      <c r="H161" s="405"/>
      <c r="I161" s="405"/>
      <c r="J161" s="405"/>
      <c r="K161" s="405"/>
      <c r="L161" s="405"/>
    </row>
    <row r="162" spans="3:12">
      <c r="C162" s="405"/>
      <c r="D162" s="405"/>
      <c r="E162" s="405"/>
      <c r="F162" s="405"/>
      <c r="G162" s="405"/>
      <c r="H162" s="405"/>
      <c r="I162" s="405"/>
      <c r="J162" s="405"/>
      <c r="K162" s="405"/>
      <c r="L162" s="405"/>
    </row>
    <row r="163" spans="3:12">
      <c r="C163" s="405"/>
      <c r="D163" s="405"/>
      <c r="E163" s="405"/>
      <c r="F163" s="405"/>
      <c r="G163" s="405"/>
      <c r="H163" s="405"/>
      <c r="I163" s="405"/>
      <c r="J163" s="405"/>
      <c r="K163" s="405"/>
      <c r="L163" s="405"/>
    </row>
    <row r="164" spans="3:12">
      <c r="C164" s="405"/>
      <c r="D164" s="405"/>
      <c r="E164" s="405"/>
      <c r="F164" s="405"/>
      <c r="G164" s="405"/>
      <c r="H164" s="405"/>
      <c r="I164" s="405"/>
      <c r="J164" s="405"/>
      <c r="K164" s="405"/>
      <c r="L164" s="405"/>
    </row>
    <row r="165" spans="3:12">
      <c r="C165" s="405"/>
      <c r="D165" s="405"/>
      <c r="E165" s="405"/>
      <c r="F165" s="405"/>
      <c r="G165" s="405"/>
      <c r="H165" s="405"/>
      <c r="I165" s="405"/>
      <c r="J165" s="405"/>
      <c r="K165" s="405"/>
      <c r="L165" s="405"/>
    </row>
    <row r="166" spans="3:12">
      <c r="C166" s="405"/>
      <c r="D166" s="405"/>
      <c r="E166" s="405"/>
      <c r="F166" s="405"/>
      <c r="G166" s="405"/>
      <c r="H166" s="405"/>
      <c r="I166" s="405"/>
      <c r="J166" s="405"/>
      <c r="K166" s="405"/>
      <c r="L166" s="405"/>
    </row>
    <row r="167" spans="3:12">
      <c r="C167" s="405"/>
      <c r="D167" s="405"/>
      <c r="E167" s="405"/>
      <c r="F167" s="405"/>
      <c r="G167" s="405"/>
      <c r="H167" s="405"/>
      <c r="I167" s="405"/>
      <c r="J167" s="405"/>
      <c r="K167" s="405"/>
      <c r="L167" s="405"/>
    </row>
    <row r="168" spans="3:12">
      <c r="C168" s="405"/>
      <c r="D168" s="405"/>
      <c r="E168" s="405"/>
      <c r="F168" s="405"/>
      <c r="G168" s="405"/>
      <c r="H168" s="405"/>
      <c r="I168" s="405"/>
      <c r="J168" s="405"/>
      <c r="K168" s="405"/>
      <c r="L168" s="405"/>
    </row>
    <row r="169" spans="3:12">
      <c r="C169" s="405"/>
      <c r="D169" s="405"/>
      <c r="E169" s="405"/>
      <c r="F169" s="405"/>
      <c r="G169" s="405"/>
      <c r="H169" s="405"/>
      <c r="I169" s="405"/>
      <c r="J169" s="405"/>
      <c r="K169" s="405"/>
      <c r="L169" s="405"/>
    </row>
    <row r="170" spans="3:12">
      <c r="C170" s="405"/>
      <c r="D170" s="405"/>
      <c r="E170" s="405"/>
      <c r="F170" s="405"/>
      <c r="G170" s="405"/>
      <c r="H170" s="405"/>
      <c r="I170" s="405"/>
      <c r="J170" s="405"/>
      <c r="K170" s="405"/>
      <c r="L170" s="405"/>
    </row>
    <row r="171" spans="3:12">
      <c r="C171" s="405"/>
      <c r="D171" s="405"/>
      <c r="E171" s="405"/>
      <c r="F171" s="405"/>
      <c r="G171" s="405"/>
      <c r="H171" s="405"/>
      <c r="I171" s="405"/>
      <c r="J171" s="405"/>
      <c r="K171" s="405"/>
      <c r="L171" s="405"/>
    </row>
    <row r="172" spans="3:12">
      <c r="C172" s="405"/>
      <c r="D172" s="405"/>
      <c r="E172" s="405"/>
      <c r="F172" s="405"/>
      <c r="G172" s="405"/>
      <c r="H172" s="405"/>
      <c r="I172" s="405"/>
      <c r="J172" s="405"/>
      <c r="K172" s="405"/>
      <c r="L172" s="405"/>
    </row>
    <row r="173" spans="3:12">
      <c r="C173" s="405"/>
      <c r="D173" s="405"/>
      <c r="E173" s="405"/>
      <c r="F173" s="405"/>
      <c r="G173" s="405"/>
      <c r="H173" s="405"/>
      <c r="I173" s="405"/>
      <c r="J173" s="405"/>
      <c r="K173" s="405"/>
      <c r="L173" s="405"/>
    </row>
    <row r="174" spans="3:12">
      <c r="C174" s="405"/>
      <c r="D174" s="405"/>
      <c r="E174" s="405"/>
      <c r="F174" s="405"/>
      <c r="G174" s="405"/>
      <c r="H174" s="405"/>
      <c r="I174" s="405"/>
      <c r="J174" s="405"/>
      <c r="K174" s="405"/>
      <c r="L174" s="405"/>
    </row>
    <row r="175" spans="3:12">
      <c r="C175" s="405"/>
      <c r="D175" s="405"/>
      <c r="E175" s="405"/>
      <c r="F175" s="405"/>
      <c r="G175" s="405"/>
      <c r="H175" s="405"/>
      <c r="I175" s="405"/>
      <c r="J175" s="405"/>
      <c r="K175" s="405"/>
      <c r="L175" s="405"/>
    </row>
    <row r="176" spans="3:12">
      <c r="C176" s="405"/>
      <c r="D176" s="405"/>
      <c r="E176" s="405"/>
      <c r="F176" s="405"/>
      <c r="G176" s="405"/>
      <c r="H176" s="405"/>
      <c r="I176" s="405"/>
      <c r="J176" s="405"/>
      <c r="K176" s="405"/>
      <c r="L176" s="405"/>
    </row>
    <row r="177" spans="3:12">
      <c r="C177" s="405"/>
      <c r="D177" s="405"/>
      <c r="E177" s="405"/>
      <c r="F177" s="405"/>
      <c r="G177" s="405"/>
      <c r="H177" s="405"/>
      <c r="I177" s="405"/>
      <c r="J177" s="405"/>
      <c r="K177" s="405"/>
      <c r="L177" s="405"/>
    </row>
    <row r="178" spans="3:12">
      <c r="C178" s="405"/>
      <c r="D178" s="405"/>
      <c r="E178" s="405"/>
      <c r="F178" s="405"/>
      <c r="G178" s="405"/>
      <c r="H178" s="405"/>
      <c r="I178" s="405"/>
      <c r="J178" s="405"/>
      <c r="K178" s="405"/>
      <c r="L178" s="405"/>
    </row>
    <row r="179" spans="3:12">
      <c r="C179" s="405"/>
      <c r="D179" s="405"/>
      <c r="E179" s="405"/>
      <c r="F179" s="405"/>
      <c r="G179" s="405"/>
      <c r="H179" s="405"/>
      <c r="I179" s="405"/>
      <c r="J179" s="405"/>
      <c r="K179" s="405"/>
      <c r="L179" s="405"/>
    </row>
    <row r="180" spans="3:12">
      <c r="C180" s="405"/>
      <c r="D180" s="405"/>
      <c r="E180" s="405"/>
      <c r="F180" s="405"/>
      <c r="G180" s="405"/>
      <c r="H180" s="405"/>
      <c r="I180" s="405"/>
      <c r="J180" s="405"/>
      <c r="K180" s="405"/>
      <c r="L180" s="405"/>
    </row>
    <row r="181" spans="3:12">
      <c r="C181" s="405"/>
      <c r="D181" s="405"/>
      <c r="E181" s="405"/>
      <c r="F181" s="405"/>
      <c r="G181" s="405"/>
      <c r="H181" s="405"/>
      <c r="I181" s="405"/>
      <c r="J181" s="405"/>
      <c r="K181" s="405"/>
      <c r="L181" s="405"/>
    </row>
    <row r="182" spans="3:12">
      <c r="C182" s="405"/>
      <c r="D182" s="405"/>
      <c r="E182" s="405"/>
      <c r="F182" s="405"/>
      <c r="G182" s="405"/>
      <c r="H182" s="405"/>
      <c r="I182" s="405"/>
      <c r="J182" s="405"/>
      <c r="K182" s="405"/>
      <c r="L182" s="405"/>
    </row>
    <row r="183" spans="3:12">
      <c r="C183" s="405"/>
      <c r="D183" s="405"/>
      <c r="E183" s="405"/>
      <c r="F183" s="405"/>
      <c r="G183" s="405"/>
      <c r="H183" s="405"/>
      <c r="I183" s="405"/>
      <c r="J183" s="405"/>
      <c r="K183" s="405"/>
      <c r="L183" s="405"/>
    </row>
    <row r="184" spans="3:12">
      <c r="C184" s="405"/>
      <c r="D184" s="405"/>
      <c r="E184" s="405"/>
      <c r="F184" s="405"/>
      <c r="G184" s="405"/>
      <c r="H184" s="405"/>
      <c r="I184" s="405"/>
      <c r="J184" s="405"/>
      <c r="K184" s="405"/>
      <c r="L184" s="405"/>
    </row>
    <row r="185" spans="3:12">
      <c r="C185" s="405"/>
      <c r="D185" s="405"/>
      <c r="E185" s="405"/>
      <c r="F185" s="405"/>
      <c r="G185" s="405"/>
      <c r="H185" s="405"/>
      <c r="I185" s="405"/>
      <c r="J185" s="405"/>
      <c r="K185" s="405"/>
      <c r="L185" s="405"/>
    </row>
    <row r="186" spans="3:12">
      <c r="C186" s="405"/>
      <c r="D186" s="405"/>
      <c r="E186" s="405"/>
      <c r="F186" s="405"/>
      <c r="G186" s="405"/>
      <c r="H186" s="405"/>
      <c r="I186" s="405"/>
      <c r="J186" s="405"/>
      <c r="K186" s="405"/>
      <c r="L186" s="405"/>
    </row>
    <row r="187" spans="3:12">
      <c r="C187" s="405"/>
      <c r="D187" s="405"/>
      <c r="E187" s="405"/>
      <c r="F187" s="405"/>
      <c r="G187" s="405"/>
      <c r="H187" s="405"/>
      <c r="I187" s="405"/>
      <c r="J187" s="405"/>
      <c r="K187" s="405"/>
      <c r="L187" s="405"/>
    </row>
    <row r="188" spans="3:12">
      <c r="C188" s="405"/>
      <c r="D188" s="405"/>
      <c r="E188" s="405"/>
      <c r="F188" s="405"/>
      <c r="G188" s="405"/>
      <c r="H188" s="405"/>
      <c r="I188" s="405"/>
      <c r="J188" s="405"/>
      <c r="K188" s="405"/>
      <c r="L188" s="405"/>
    </row>
    <row r="189" spans="3:12">
      <c r="C189" s="405"/>
      <c r="D189" s="405"/>
      <c r="E189" s="405"/>
      <c r="F189" s="405"/>
      <c r="G189" s="405"/>
      <c r="H189" s="405"/>
      <c r="I189" s="405"/>
      <c r="J189" s="405"/>
      <c r="K189" s="405"/>
      <c r="L189" s="405"/>
    </row>
    <row r="190" spans="3:12">
      <c r="C190" s="405"/>
      <c r="D190" s="405"/>
      <c r="E190" s="405"/>
      <c r="F190" s="405"/>
      <c r="G190" s="405"/>
      <c r="H190" s="405"/>
      <c r="I190" s="405"/>
      <c r="J190" s="405"/>
      <c r="K190" s="405"/>
      <c r="L190" s="405"/>
    </row>
    <row r="191" spans="3:12">
      <c r="C191" s="405"/>
      <c r="D191" s="405"/>
      <c r="E191" s="405"/>
      <c r="F191" s="405"/>
      <c r="G191" s="405"/>
      <c r="H191" s="405"/>
      <c r="I191" s="405"/>
      <c r="J191" s="405"/>
      <c r="K191" s="405"/>
      <c r="L191" s="405"/>
    </row>
    <row r="192" spans="3:12">
      <c r="C192" s="405"/>
      <c r="D192" s="405"/>
      <c r="E192" s="405"/>
      <c r="F192" s="405"/>
      <c r="G192" s="405"/>
      <c r="H192" s="405"/>
      <c r="I192" s="405"/>
      <c r="J192" s="405"/>
      <c r="K192" s="405"/>
      <c r="L192" s="405"/>
    </row>
    <row r="193" spans="3:12">
      <c r="C193" s="405"/>
      <c r="D193" s="405"/>
      <c r="E193" s="405"/>
      <c r="F193" s="405"/>
      <c r="G193" s="405"/>
      <c r="H193" s="405"/>
      <c r="I193" s="405"/>
      <c r="J193" s="405"/>
      <c r="K193" s="405"/>
      <c r="L193" s="405"/>
    </row>
    <row r="194" spans="3:12">
      <c r="C194" s="405"/>
      <c r="D194" s="405"/>
      <c r="E194" s="405"/>
      <c r="F194" s="405"/>
      <c r="G194" s="405"/>
      <c r="H194" s="405"/>
      <c r="I194" s="405"/>
      <c r="J194" s="405"/>
      <c r="K194" s="405"/>
      <c r="L194" s="405"/>
    </row>
    <row r="195" spans="3:12">
      <c r="C195" s="405"/>
      <c r="D195" s="405"/>
      <c r="E195" s="405"/>
      <c r="F195" s="405"/>
      <c r="G195" s="405"/>
      <c r="H195" s="405"/>
      <c r="I195" s="405"/>
      <c r="J195" s="405"/>
      <c r="K195" s="405"/>
      <c r="L195" s="405"/>
    </row>
    <row r="196" spans="3:12">
      <c r="C196" s="405"/>
      <c r="D196" s="405"/>
      <c r="E196" s="405"/>
      <c r="F196" s="405"/>
      <c r="G196" s="405"/>
      <c r="H196" s="405"/>
      <c r="I196" s="405"/>
      <c r="J196" s="405"/>
      <c r="K196" s="405"/>
      <c r="L196" s="405"/>
    </row>
    <row r="197" spans="3:12">
      <c r="C197" s="405"/>
      <c r="D197" s="405"/>
      <c r="E197" s="405"/>
      <c r="F197" s="405"/>
      <c r="G197" s="405"/>
      <c r="H197" s="405"/>
      <c r="I197" s="405"/>
      <c r="J197" s="405"/>
      <c r="K197" s="405"/>
      <c r="L197" s="405"/>
    </row>
    <row r="198" spans="3:12">
      <c r="C198" s="405"/>
      <c r="D198" s="405"/>
      <c r="E198" s="405"/>
      <c r="F198" s="405"/>
      <c r="G198" s="405"/>
      <c r="H198" s="405"/>
      <c r="I198" s="405"/>
      <c r="J198" s="405"/>
      <c r="K198" s="405"/>
      <c r="L198" s="405"/>
    </row>
    <row r="199" spans="3:12">
      <c r="C199" s="405"/>
      <c r="D199" s="405"/>
      <c r="E199" s="405"/>
      <c r="F199" s="405"/>
      <c r="G199" s="405"/>
      <c r="H199" s="405"/>
      <c r="I199" s="405"/>
      <c r="J199" s="405"/>
      <c r="K199" s="405"/>
      <c r="L199" s="405"/>
    </row>
    <row r="200" spans="3:12">
      <c r="C200" s="405"/>
      <c r="D200" s="405"/>
      <c r="E200" s="405"/>
      <c r="F200" s="405"/>
      <c r="G200" s="405"/>
      <c r="H200" s="405"/>
      <c r="I200" s="405"/>
      <c r="J200" s="405"/>
      <c r="K200" s="405"/>
      <c r="L200" s="405"/>
    </row>
    <row r="201" spans="3:12">
      <c r="C201" s="405"/>
      <c r="D201" s="405"/>
      <c r="E201" s="405"/>
      <c r="F201" s="405"/>
      <c r="G201" s="405"/>
      <c r="H201" s="405"/>
      <c r="I201" s="405"/>
      <c r="J201" s="405"/>
      <c r="K201" s="405"/>
      <c r="L201" s="405"/>
    </row>
    <row r="202" spans="3:12">
      <c r="C202" s="405"/>
      <c r="D202" s="405"/>
      <c r="E202" s="405"/>
      <c r="F202" s="405"/>
      <c r="G202" s="405"/>
      <c r="H202" s="405"/>
      <c r="I202" s="405"/>
      <c r="J202" s="405"/>
      <c r="K202" s="405"/>
      <c r="L202" s="405"/>
    </row>
    <row r="203" spans="3:12">
      <c r="C203" s="405"/>
      <c r="D203" s="405"/>
      <c r="E203" s="405"/>
      <c r="F203" s="405"/>
      <c r="G203" s="405"/>
      <c r="H203" s="405"/>
      <c r="I203" s="405"/>
      <c r="J203" s="405"/>
      <c r="K203" s="405"/>
      <c r="L203" s="405"/>
    </row>
    <row r="204" spans="3:12">
      <c r="C204" s="405"/>
      <c r="D204" s="405"/>
      <c r="E204" s="405"/>
      <c r="F204" s="405"/>
      <c r="G204" s="405"/>
      <c r="H204" s="405"/>
      <c r="I204" s="405"/>
      <c r="J204" s="405"/>
      <c r="K204" s="405"/>
      <c r="L204" s="405"/>
    </row>
    <row r="205" spans="3:12">
      <c r="C205" s="405"/>
      <c r="D205" s="405"/>
      <c r="E205" s="405"/>
      <c r="F205" s="405"/>
      <c r="G205" s="405"/>
      <c r="H205" s="405"/>
      <c r="I205" s="405"/>
      <c r="J205" s="405"/>
      <c r="K205" s="405"/>
      <c r="L205" s="405"/>
    </row>
    <row r="206" spans="3:12">
      <c r="C206" s="405"/>
      <c r="D206" s="405"/>
      <c r="E206" s="405"/>
      <c r="F206" s="405"/>
      <c r="G206" s="405"/>
      <c r="H206" s="405"/>
      <c r="I206" s="405"/>
      <c r="J206" s="405"/>
      <c r="K206" s="405"/>
      <c r="L206" s="405"/>
    </row>
    <row r="207" spans="3:12">
      <c r="C207" s="405"/>
      <c r="D207" s="405"/>
      <c r="E207" s="405"/>
      <c r="F207" s="405"/>
      <c r="G207" s="405"/>
      <c r="H207" s="405"/>
      <c r="I207" s="405"/>
      <c r="J207" s="405"/>
      <c r="K207" s="405"/>
      <c r="L207" s="405"/>
    </row>
    <row r="208" spans="3:12">
      <c r="C208" s="405"/>
      <c r="D208" s="405"/>
      <c r="E208" s="405"/>
      <c r="F208" s="405"/>
      <c r="G208" s="405"/>
      <c r="H208" s="405"/>
      <c r="I208" s="405"/>
      <c r="J208" s="405"/>
      <c r="K208" s="405"/>
      <c r="L208" s="405"/>
    </row>
    <row r="209" spans="3:12">
      <c r="C209" s="405"/>
      <c r="D209" s="405"/>
      <c r="E209" s="405"/>
      <c r="F209" s="405"/>
      <c r="G209" s="405"/>
      <c r="H209" s="405"/>
      <c r="I209" s="405"/>
      <c r="J209" s="405"/>
      <c r="K209" s="405"/>
      <c r="L209" s="405"/>
    </row>
    <row r="210" spans="3:12">
      <c r="C210" s="405"/>
      <c r="D210" s="405"/>
      <c r="E210" s="405"/>
      <c r="F210" s="405"/>
      <c r="G210" s="405"/>
      <c r="H210" s="405"/>
      <c r="I210" s="405"/>
      <c r="J210" s="405"/>
      <c r="K210" s="405"/>
      <c r="L210" s="405"/>
    </row>
    <row r="211" spans="3:12">
      <c r="C211" s="405"/>
      <c r="D211" s="405"/>
      <c r="E211" s="405"/>
      <c r="F211" s="405"/>
      <c r="G211" s="405"/>
      <c r="H211" s="405"/>
      <c r="I211" s="405"/>
      <c r="J211" s="405"/>
      <c r="K211" s="405"/>
      <c r="L211" s="405"/>
    </row>
    <row r="212" spans="3:12">
      <c r="C212" s="405"/>
      <c r="D212" s="405"/>
      <c r="E212" s="405"/>
      <c r="F212" s="405"/>
      <c r="G212" s="405"/>
      <c r="H212" s="405"/>
      <c r="I212" s="405"/>
      <c r="J212" s="405"/>
      <c r="K212" s="405"/>
      <c r="L212" s="405"/>
    </row>
    <row r="213" spans="3:12">
      <c r="C213" s="405"/>
      <c r="D213" s="405"/>
      <c r="E213" s="405"/>
      <c r="F213" s="405"/>
      <c r="G213" s="405"/>
      <c r="H213" s="405"/>
      <c r="I213" s="405"/>
      <c r="J213" s="405"/>
      <c r="K213" s="405"/>
      <c r="L213" s="405"/>
    </row>
    <row r="214" spans="3:12">
      <c r="C214" s="405"/>
      <c r="D214" s="405"/>
      <c r="E214" s="405"/>
      <c r="F214" s="405"/>
      <c r="G214" s="405"/>
      <c r="H214" s="405"/>
      <c r="I214" s="405"/>
      <c r="J214" s="405"/>
      <c r="K214" s="405"/>
      <c r="L214" s="405"/>
    </row>
    <row r="215" spans="3:12">
      <c r="C215" s="405"/>
      <c r="D215" s="405"/>
      <c r="E215" s="405"/>
      <c r="F215" s="405"/>
      <c r="G215" s="405"/>
      <c r="H215" s="405"/>
      <c r="I215" s="405"/>
      <c r="J215" s="405"/>
      <c r="K215" s="405"/>
      <c r="L215" s="405"/>
    </row>
    <row r="216" spans="3:12">
      <c r="C216" s="405"/>
      <c r="D216" s="405"/>
      <c r="E216" s="405"/>
      <c r="F216" s="405"/>
      <c r="G216" s="405"/>
      <c r="H216" s="405"/>
      <c r="I216" s="405"/>
      <c r="J216" s="405"/>
      <c r="K216" s="405"/>
      <c r="L216" s="405"/>
    </row>
    <row r="217" spans="3:12">
      <c r="C217" s="405"/>
      <c r="D217" s="405"/>
      <c r="E217" s="405"/>
      <c r="F217" s="405"/>
      <c r="G217" s="405"/>
      <c r="H217" s="405"/>
      <c r="I217" s="405"/>
      <c r="J217" s="405"/>
      <c r="K217" s="405"/>
      <c r="L217" s="405"/>
    </row>
    <row r="218" spans="3:12">
      <c r="C218" s="405"/>
      <c r="D218" s="405"/>
      <c r="E218" s="405"/>
      <c r="F218" s="405"/>
      <c r="G218" s="405"/>
      <c r="H218" s="405"/>
      <c r="I218" s="405"/>
      <c r="J218" s="405"/>
      <c r="K218" s="405"/>
      <c r="L218" s="405"/>
    </row>
    <row r="219" spans="3:12">
      <c r="C219" s="405"/>
      <c r="D219" s="405"/>
      <c r="E219" s="405"/>
      <c r="F219" s="405"/>
      <c r="G219" s="405"/>
      <c r="H219" s="405"/>
      <c r="I219" s="405"/>
      <c r="J219" s="405"/>
      <c r="K219" s="405"/>
      <c r="L219" s="405"/>
    </row>
    <row r="220" spans="3:12">
      <c r="C220" s="405"/>
      <c r="D220" s="405"/>
      <c r="E220" s="405"/>
      <c r="F220" s="405"/>
      <c r="G220" s="405"/>
      <c r="H220" s="405"/>
      <c r="I220" s="405"/>
      <c r="J220" s="405"/>
      <c r="K220" s="405"/>
      <c r="L220" s="405"/>
    </row>
    <row r="221" spans="3:12">
      <c r="C221" s="405"/>
      <c r="D221" s="405"/>
      <c r="E221" s="405"/>
      <c r="F221" s="405"/>
      <c r="G221" s="405"/>
      <c r="H221" s="405"/>
      <c r="I221" s="405"/>
      <c r="J221" s="405"/>
      <c r="K221" s="405"/>
      <c r="L221" s="405"/>
    </row>
    <row r="222" spans="3:12">
      <c r="C222" s="405"/>
      <c r="D222" s="405"/>
      <c r="E222" s="405"/>
      <c r="F222" s="405"/>
      <c r="G222" s="405"/>
      <c r="H222" s="405"/>
      <c r="I222" s="405"/>
      <c r="J222" s="405"/>
      <c r="K222" s="405"/>
      <c r="L222" s="405"/>
    </row>
    <row r="223" spans="3:12">
      <c r="C223" s="405"/>
      <c r="D223" s="405"/>
      <c r="E223" s="405"/>
      <c r="F223" s="405"/>
      <c r="G223" s="405"/>
      <c r="H223" s="405"/>
      <c r="I223" s="405"/>
      <c r="J223" s="405"/>
      <c r="K223" s="405"/>
      <c r="L223" s="405"/>
    </row>
    <row r="224" spans="3:12">
      <c r="C224" s="405"/>
      <c r="D224" s="405"/>
      <c r="E224" s="405"/>
      <c r="F224" s="405"/>
      <c r="G224" s="405"/>
      <c r="H224" s="405"/>
      <c r="I224" s="405"/>
      <c r="J224" s="405"/>
      <c r="K224" s="405"/>
      <c r="L224" s="405"/>
    </row>
    <row r="225" spans="3:12">
      <c r="C225" s="405"/>
      <c r="D225" s="405"/>
      <c r="E225" s="405"/>
      <c r="F225" s="405"/>
      <c r="G225" s="405"/>
      <c r="H225" s="405"/>
      <c r="I225" s="405"/>
      <c r="J225" s="405"/>
      <c r="K225" s="405"/>
      <c r="L225" s="405"/>
    </row>
    <row r="226" spans="3:12">
      <c r="C226" s="405"/>
      <c r="D226" s="405"/>
      <c r="E226" s="405"/>
      <c r="F226" s="405"/>
      <c r="G226" s="405"/>
      <c r="H226" s="405"/>
      <c r="I226" s="405"/>
      <c r="J226" s="405"/>
      <c r="K226" s="405"/>
      <c r="L226" s="405"/>
    </row>
    <row r="227" spans="3:12">
      <c r="C227" s="405"/>
      <c r="D227" s="405"/>
      <c r="E227" s="405"/>
      <c r="F227" s="405"/>
      <c r="G227" s="405"/>
      <c r="H227" s="405"/>
      <c r="I227" s="405"/>
      <c r="J227" s="405"/>
      <c r="K227" s="405"/>
      <c r="L227" s="405"/>
    </row>
    <row r="228" spans="3:12">
      <c r="C228" s="405"/>
      <c r="D228" s="405"/>
      <c r="E228" s="405"/>
      <c r="F228" s="405"/>
      <c r="G228" s="405"/>
      <c r="H228" s="405"/>
      <c r="I228" s="405"/>
      <c r="J228" s="405"/>
      <c r="K228" s="405"/>
      <c r="L228" s="405"/>
    </row>
    <row r="229" spans="3:12">
      <c r="C229" s="405"/>
      <c r="D229" s="405"/>
      <c r="E229" s="405"/>
      <c r="F229" s="405"/>
      <c r="G229" s="405"/>
      <c r="H229" s="405"/>
      <c r="I229" s="405"/>
      <c r="J229" s="405"/>
      <c r="K229" s="405"/>
      <c r="L229" s="405"/>
    </row>
    <row r="230" spans="3:12">
      <c r="C230" s="405"/>
      <c r="D230" s="405"/>
      <c r="E230" s="405"/>
      <c r="F230" s="405"/>
      <c r="G230" s="405"/>
      <c r="H230" s="405"/>
      <c r="I230" s="405"/>
      <c r="J230" s="405"/>
      <c r="K230" s="405"/>
      <c r="L230" s="405"/>
    </row>
    <row r="231" spans="3:12">
      <c r="C231" s="405"/>
      <c r="D231" s="405"/>
      <c r="E231" s="405"/>
      <c r="F231" s="405"/>
      <c r="G231" s="405"/>
      <c r="H231" s="405"/>
      <c r="I231" s="405"/>
      <c r="J231" s="405"/>
      <c r="K231" s="405"/>
      <c r="L231" s="405"/>
    </row>
    <row r="232" spans="3:12">
      <c r="C232" s="405"/>
      <c r="D232" s="405"/>
      <c r="E232" s="405"/>
      <c r="F232" s="405"/>
      <c r="G232" s="405"/>
      <c r="H232" s="405"/>
      <c r="I232" s="405"/>
      <c r="J232" s="405"/>
      <c r="K232" s="405"/>
      <c r="L232" s="405"/>
    </row>
    <row r="233" spans="3:12">
      <c r="C233" s="405"/>
      <c r="D233" s="405"/>
      <c r="E233" s="405"/>
      <c r="F233" s="405"/>
      <c r="G233" s="405"/>
      <c r="H233" s="405"/>
      <c r="I233" s="405"/>
      <c r="J233" s="405"/>
      <c r="K233" s="405"/>
      <c r="L233" s="405"/>
    </row>
    <row r="234" spans="3:12">
      <c r="C234" s="405"/>
      <c r="D234" s="405"/>
      <c r="E234" s="405"/>
      <c r="F234" s="405"/>
      <c r="G234" s="405"/>
      <c r="H234" s="405"/>
      <c r="I234" s="405"/>
      <c r="J234" s="405"/>
      <c r="K234" s="405"/>
      <c r="L234" s="405"/>
    </row>
    <row r="235" spans="3:12">
      <c r="C235" s="405"/>
      <c r="D235" s="405"/>
      <c r="E235" s="405"/>
      <c r="F235" s="405"/>
      <c r="G235" s="405"/>
      <c r="H235" s="405"/>
      <c r="I235" s="405"/>
      <c r="J235" s="405"/>
      <c r="K235" s="405"/>
      <c r="L235" s="405"/>
    </row>
    <row r="236" spans="3:12">
      <c r="C236" s="405"/>
      <c r="D236" s="405"/>
      <c r="E236" s="405"/>
      <c r="F236" s="405"/>
      <c r="G236" s="405"/>
      <c r="H236" s="405"/>
      <c r="I236" s="405"/>
      <c r="J236" s="405"/>
      <c r="K236" s="405"/>
      <c r="L236" s="405"/>
    </row>
    <row r="237" spans="3:12">
      <c r="C237" s="405"/>
      <c r="D237" s="405"/>
      <c r="E237" s="405"/>
      <c r="F237" s="405"/>
      <c r="G237" s="405"/>
      <c r="H237" s="405"/>
      <c r="I237" s="405"/>
      <c r="J237" s="405"/>
      <c r="K237" s="405"/>
      <c r="L237" s="405"/>
    </row>
    <row r="238" spans="3:12">
      <c r="C238" s="405"/>
      <c r="D238" s="405"/>
      <c r="E238" s="405"/>
      <c r="F238" s="405"/>
      <c r="G238" s="405"/>
      <c r="H238" s="405"/>
      <c r="I238" s="405"/>
      <c r="J238" s="405"/>
      <c r="K238" s="405"/>
      <c r="L238" s="405"/>
    </row>
    <row r="239" spans="3:12">
      <c r="C239" s="405"/>
      <c r="D239" s="405"/>
      <c r="E239" s="405"/>
      <c r="F239" s="405"/>
      <c r="G239" s="405"/>
      <c r="H239" s="405"/>
      <c r="I239" s="405"/>
      <c r="J239" s="405"/>
      <c r="K239" s="405"/>
      <c r="L239" s="405"/>
    </row>
    <row r="240" spans="3:12">
      <c r="C240" s="405"/>
      <c r="D240" s="405"/>
      <c r="E240" s="405"/>
      <c r="F240" s="405"/>
      <c r="G240" s="405"/>
      <c r="H240" s="405"/>
      <c r="I240" s="405"/>
      <c r="J240" s="405"/>
      <c r="K240" s="405"/>
      <c r="L240" s="405"/>
    </row>
    <row r="241" spans="3:12">
      <c r="C241" s="405"/>
      <c r="D241" s="405"/>
      <c r="E241" s="405"/>
      <c r="F241" s="405"/>
      <c r="G241" s="405"/>
      <c r="H241" s="405"/>
      <c r="I241" s="405"/>
      <c r="J241" s="405"/>
      <c r="K241" s="405"/>
      <c r="L241" s="405"/>
    </row>
    <row r="242" spans="3:12">
      <c r="C242" s="405"/>
      <c r="D242" s="405"/>
      <c r="E242" s="405"/>
      <c r="F242" s="405"/>
      <c r="G242" s="405"/>
      <c r="H242" s="405"/>
      <c r="I242" s="405"/>
      <c r="J242" s="405"/>
      <c r="K242" s="405"/>
      <c r="L242" s="405"/>
    </row>
    <row r="243" spans="3:12">
      <c r="C243" s="405"/>
      <c r="D243" s="405"/>
      <c r="E243" s="405"/>
      <c r="F243" s="405"/>
      <c r="G243" s="405"/>
      <c r="H243" s="405"/>
      <c r="I243" s="405"/>
      <c r="J243" s="405"/>
      <c r="K243" s="405"/>
      <c r="L243" s="405"/>
    </row>
    <row r="244" spans="3:12">
      <c r="C244" s="405"/>
      <c r="D244" s="405"/>
      <c r="E244" s="405"/>
      <c r="F244" s="405"/>
      <c r="G244" s="405"/>
      <c r="H244" s="405"/>
      <c r="I244" s="405"/>
      <c r="J244" s="405"/>
      <c r="K244" s="405"/>
      <c r="L244" s="405"/>
    </row>
    <row r="245" spans="3:12">
      <c r="C245" s="405"/>
      <c r="D245" s="405"/>
      <c r="E245" s="405"/>
      <c r="F245" s="405"/>
      <c r="G245" s="405"/>
      <c r="H245" s="405"/>
      <c r="I245" s="405"/>
      <c r="J245" s="405"/>
      <c r="K245" s="405"/>
      <c r="L245" s="405"/>
    </row>
    <row r="246" spans="3:12">
      <c r="C246" s="405"/>
      <c r="D246" s="405"/>
      <c r="E246" s="405"/>
      <c r="F246" s="405"/>
      <c r="G246" s="405"/>
      <c r="H246" s="405"/>
      <c r="I246" s="405"/>
      <c r="J246" s="405"/>
      <c r="K246" s="405"/>
      <c r="L246" s="405"/>
    </row>
    <row r="247" spans="3:12">
      <c r="C247" s="405"/>
      <c r="D247" s="405"/>
      <c r="E247" s="405"/>
      <c r="F247" s="405"/>
      <c r="G247" s="405"/>
      <c r="H247" s="405"/>
      <c r="I247" s="405"/>
      <c r="J247" s="405"/>
      <c r="K247" s="405"/>
      <c r="L247" s="405"/>
    </row>
    <row r="248" spans="3:12">
      <c r="C248" s="405"/>
      <c r="D248" s="405"/>
      <c r="E248" s="405"/>
      <c r="F248" s="405"/>
      <c r="G248" s="405"/>
      <c r="H248" s="405"/>
      <c r="I248" s="405"/>
      <c r="J248" s="405"/>
      <c r="K248" s="405"/>
      <c r="L248" s="405"/>
    </row>
    <row r="249" spans="3:12">
      <c r="C249" s="405"/>
      <c r="D249" s="405"/>
      <c r="E249" s="405"/>
      <c r="F249" s="405"/>
      <c r="G249" s="405"/>
      <c r="H249" s="405"/>
      <c r="I249" s="405"/>
      <c r="J249" s="405"/>
      <c r="K249" s="405"/>
      <c r="L249" s="405"/>
    </row>
    <row r="250" spans="3:12">
      <c r="C250" s="405"/>
      <c r="D250" s="405"/>
      <c r="E250" s="405"/>
      <c r="F250" s="405"/>
      <c r="G250" s="405"/>
      <c r="H250" s="405"/>
      <c r="I250" s="405"/>
      <c r="J250" s="405"/>
      <c r="K250" s="405"/>
      <c r="L250" s="405"/>
    </row>
    <row r="251" spans="3:12">
      <c r="C251" s="405"/>
      <c r="D251" s="405"/>
      <c r="E251" s="405"/>
      <c r="F251" s="405"/>
      <c r="G251" s="405"/>
      <c r="H251" s="405"/>
      <c r="I251" s="405"/>
      <c r="J251" s="405"/>
      <c r="K251" s="405"/>
      <c r="L251" s="405"/>
    </row>
    <row r="252" spans="3:12">
      <c r="C252" s="405"/>
      <c r="D252" s="405"/>
      <c r="E252" s="405"/>
      <c r="F252" s="405"/>
      <c r="G252" s="405"/>
      <c r="H252" s="405"/>
      <c r="I252" s="405"/>
      <c r="J252" s="405"/>
      <c r="K252" s="405"/>
      <c r="L252" s="405"/>
    </row>
    <row r="253" spans="3:12">
      <c r="C253" s="405"/>
      <c r="D253" s="405"/>
      <c r="E253" s="405"/>
      <c r="F253" s="405"/>
      <c r="G253" s="405"/>
      <c r="H253" s="405"/>
      <c r="I253" s="405"/>
      <c r="J253" s="405"/>
      <c r="K253" s="405"/>
      <c r="L253" s="405"/>
    </row>
    <row r="254" spans="3:12">
      <c r="C254" s="405"/>
      <c r="D254" s="405"/>
      <c r="E254" s="405"/>
      <c r="F254" s="405"/>
      <c r="G254" s="405"/>
      <c r="H254" s="405"/>
      <c r="I254" s="405"/>
      <c r="J254" s="405"/>
      <c r="K254" s="405"/>
      <c r="L254" s="405"/>
    </row>
    <row r="255" spans="3:12">
      <c r="C255" s="405"/>
      <c r="D255" s="405"/>
      <c r="E255" s="405"/>
      <c r="F255" s="405"/>
      <c r="G255" s="405"/>
      <c r="H255" s="405"/>
      <c r="I255" s="405"/>
      <c r="J255" s="405"/>
      <c r="K255" s="405"/>
      <c r="L255" s="405"/>
    </row>
    <row r="256" spans="3:12">
      <c r="C256" s="405"/>
      <c r="D256" s="405"/>
      <c r="E256" s="405"/>
      <c r="F256" s="405"/>
      <c r="G256" s="405"/>
      <c r="H256" s="405"/>
      <c r="I256" s="405"/>
      <c r="J256" s="405"/>
      <c r="K256" s="405"/>
      <c r="L256" s="405"/>
    </row>
    <row r="257" spans="3:12">
      <c r="C257" s="405"/>
      <c r="D257" s="405"/>
      <c r="E257" s="405"/>
      <c r="F257" s="405"/>
      <c r="G257" s="405"/>
      <c r="H257" s="405"/>
      <c r="I257" s="405"/>
      <c r="J257" s="405"/>
      <c r="K257" s="405"/>
      <c r="L257" s="405"/>
    </row>
    <row r="258" spans="3:12">
      <c r="C258" s="405"/>
      <c r="D258" s="405"/>
      <c r="E258" s="405"/>
      <c r="F258" s="405"/>
      <c r="G258" s="405"/>
      <c r="H258" s="405"/>
      <c r="I258" s="405"/>
      <c r="J258" s="405"/>
      <c r="K258" s="405"/>
      <c r="L258" s="405"/>
    </row>
    <row r="259" spans="3:12">
      <c r="C259" s="405"/>
      <c r="D259" s="405"/>
      <c r="E259" s="405"/>
      <c r="F259" s="405"/>
      <c r="G259" s="405"/>
      <c r="H259" s="405"/>
      <c r="I259" s="405"/>
      <c r="J259" s="405"/>
      <c r="K259" s="405"/>
      <c r="L259" s="405"/>
    </row>
    <row r="260" spans="3:12">
      <c r="C260" s="405"/>
      <c r="D260" s="405"/>
      <c r="E260" s="405"/>
      <c r="F260" s="405"/>
      <c r="G260" s="405"/>
      <c r="H260" s="405"/>
      <c r="I260" s="405"/>
      <c r="J260" s="405"/>
      <c r="K260" s="405"/>
      <c r="L260" s="405"/>
    </row>
    <row r="261" spans="3:12">
      <c r="C261" s="405"/>
      <c r="D261" s="405"/>
      <c r="E261" s="405"/>
      <c r="F261" s="405"/>
      <c r="G261" s="405"/>
      <c r="H261" s="405"/>
      <c r="I261" s="405"/>
      <c r="J261" s="405"/>
      <c r="K261" s="405"/>
      <c r="L261" s="405"/>
    </row>
    <row r="262" spans="3:12">
      <c r="C262" s="405"/>
      <c r="D262" s="405"/>
      <c r="E262" s="405"/>
      <c r="F262" s="405"/>
      <c r="G262" s="405"/>
      <c r="H262" s="405"/>
      <c r="I262" s="405"/>
      <c r="J262" s="405"/>
      <c r="K262" s="405"/>
      <c r="L262" s="405"/>
    </row>
    <row r="263" spans="3:12">
      <c r="C263" s="405"/>
      <c r="D263" s="405"/>
      <c r="E263" s="405"/>
      <c r="F263" s="405"/>
      <c r="G263" s="405"/>
      <c r="H263" s="405"/>
      <c r="I263" s="405"/>
      <c r="J263" s="405"/>
      <c r="K263" s="405"/>
      <c r="L263" s="405"/>
    </row>
    <row r="264" spans="3:12">
      <c r="C264" s="405"/>
      <c r="D264" s="405"/>
      <c r="E264" s="405"/>
      <c r="F264" s="405"/>
      <c r="G264" s="405"/>
      <c r="H264" s="405"/>
      <c r="I264" s="405"/>
      <c r="J264" s="405"/>
      <c r="K264" s="405"/>
      <c r="L264" s="405"/>
    </row>
    <row r="265" spans="3:12">
      <c r="C265" s="405"/>
      <c r="D265" s="405"/>
      <c r="E265" s="405"/>
      <c r="F265" s="405"/>
      <c r="G265" s="405"/>
      <c r="H265" s="405"/>
      <c r="I265" s="405"/>
      <c r="J265" s="405"/>
      <c r="K265" s="405"/>
      <c r="L265" s="405"/>
    </row>
    <row r="266" spans="3:12">
      <c r="C266" s="405"/>
      <c r="D266" s="405"/>
      <c r="E266" s="405"/>
      <c r="F266" s="405"/>
      <c r="G266" s="405"/>
      <c r="H266" s="405"/>
      <c r="I266" s="405"/>
      <c r="J266" s="405"/>
      <c r="K266" s="405"/>
      <c r="L266" s="405"/>
    </row>
    <row r="267" spans="3:12">
      <c r="C267" s="405"/>
      <c r="D267" s="405"/>
      <c r="E267" s="405"/>
      <c r="F267" s="405"/>
      <c r="G267" s="405"/>
      <c r="H267" s="405"/>
      <c r="I267" s="405"/>
      <c r="J267" s="405"/>
      <c r="K267" s="405"/>
      <c r="L267" s="405"/>
    </row>
    <row r="268" spans="3:12">
      <c r="C268" s="405"/>
      <c r="D268" s="405"/>
      <c r="E268" s="405"/>
      <c r="F268" s="405"/>
      <c r="G268" s="405"/>
      <c r="H268" s="405"/>
      <c r="I268" s="405"/>
      <c r="J268" s="405"/>
      <c r="K268" s="405"/>
      <c r="L268" s="405"/>
    </row>
    <row r="269" spans="3:12">
      <c r="C269" s="405"/>
      <c r="D269" s="405"/>
      <c r="E269" s="405"/>
      <c r="F269" s="405"/>
      <c r="G269" s="405"/>
      <c r="H269" s="405"/>
      <c r="I269" s="405"/>
      <c r="J269" s="405"/>
      <c r="K269" s="405"/>
      <c r="L269" s="405"/>
    </row>
    <row r="270" spans="3:12">
      <c r="C270" s="405"/>
      <c r="D270" s="405"/>
      <c r="E270" s="405"/>
      <c r="F270" s="405"/>
      <c r="G270" s="405"/>
      <c r="H270" s="405"/>
      <c r="I270" s="405"/>
      <c r="J270" s="405"/>
      <c r="K270" s="405"/>
      <c r="L270" s="405"/>
    </row>
    <row r="271" spans="3:12">
      <c r="C271" s="405"/>
      <c r="D271" s="405"/>
      <c r="E271" s="405"/>
      <c r="F271" s="405"/>
      <c r="G271" s="405"/>
      <c r="H271" s="405"/>
      <c r="I271" s="405"/>
      <c r="J271" s="405"/>
      <c r="K271" s="405"/>
      <c r="L271" s="405"/>
    </row>
    <row r="272" spans="3:12">
      <c r="C272" s="405"/>
      <c r="D272" s="405"/>
      <c r="E272" s="405"/>
      <c r="F272" s="405"/>
      <c r="G272" s="405"/>
      <c r="H272" s="405"/>
      <c r="I272" s="405"/>
      <c r="J272" s="405"/>
      <c r="K272" s="405"/>
      <c r="L272" s="405"/>
    </row>
    <row r="273" spans="3:12">
      <c r="C273" s="405"/>
      <c r="D273" s="405"/>
      <c r="E273" s="405"/>
      <c r="F273" s="405"/>
      <c r="G273" s="405"/>
      <c r="H273" s="405"/>
      <c r="I273" s="405"/>
      <c r="J273" s="405"/>
      <c r="K273" s="405"/>
      <c r="L273" s="405"/>
    </row>
    <row r="274" spans="3:12">
      <c r="C274" s="405"/>
      <c r="D274" s="405"/>
      <c r="E274" s="405"/>
      <c r="F274" s="405"/>
      <c r="G274" s="405"/>
      <c r="H274" s="405"/>
      <c r="I274" s="405"/>
      <c r="J274" s="405"/>
      <c r="K274" s="405"/>
      <c r="L274" s="405"/>
    </row>
    <row r="275" spans="3:12">
      <c r="C275" s="405"/>
      <c r="D275" s="405"/>
      <c r="E275" s="405"/>
      <c r="F275" s="405"/>
      <c r="G275" s="405"/>
      <c r="H275" s="405"/>
      <c r="I275" s="405"/>
      <c r="J275" s="405"/>
      <c r="K275" s="405"/>
      <c r="L275" s="405"/>
    </row>
    <row r="276" spans="3:12">
      <c r="C276" s="405"/>
      <c r="D276" s="405"/>
      <c r="E276" s="405"/>
      <c r="F276" s="405"/>
      <c r="G276" s="405"/>
      <c r="H276" s="405"/>
      <c r="I276" s="405"/>
      <c r="J276" s="405"/>
      <c r="K276" s="405"/>
      <c r="L276" s="405"/>
    </row>
    <row r="277" spans="3:12">
      <c r="C277" s="405"/>
      <c r="D277" s="405"/>
      <c r="E277" s="405"/>
      <c r="F277" s="405"/>
      <c r="G277" s="405"/>
      <c r="H277" s="405"/>
      <c r="I277" s="405"/>
      <c r="J277" s="405"/>
      <c r="K277" s="405"/>
      <c r="L277" s="405"/>
    </row>
    <row r="278" spans="3:12">
      <c r="C278" s="405"/>
      <c r="D278" s="405"/>
      <c r="E278" s="405"/>
      <c r="F278" s="405"/>
      <c r="G278" s="405"/>
      <c r="H278" s="405"/>
      <c r="I278" s="405"/>
      <c r="J278" s="405"/>
      <c r="K278" s="405"/>
      <c r="L278" s="405"/>
    </row>
    <row r="279" spans="3:12">
      <c r="C279" s="405"/>
      <c r="D279" s="405"/>
      <c r="E279" s="405"/>
      <c r="F279" s="405"/>
      <c r="G279" s="405"/>
      <c r="H279" s="405"/>
      <c r="I279" s="405"/>
      <c r="J279" s="405"/>
      <c r="K279" s="405"/>
      <c r="L279" s="405"/>
    </row>
    <row r="280" spans="3:12">
      <c r="C280" s="405"/>
      <c r="D280" s="405"/>
      <c r="E280" s="405"/>
      <c r="F280" s="405"/>
      <c r="G280" s="405"/>
      <c r="H280" s="405"/>
      <c r="I280" s="405"/>
      <c r="J280" s="405"/>
      <c r="K280" s="405"/>
      <c r="L280" s="405"/>
    </row>
    <row r="281" spans="3:12">
      <c r="C281" s="405"/>
      <c r="D281" s="405"/>
      <c r="E281" s="405"/>
      <c r="F281" s="405"/>
      <c r="G281" s="405"/>
      <c r="H281" s="405"/>
      <c r="I281" s="405"/>
      <c r="J281" s="405"/>
      <c r="K281" s="405"/>
      <c r="L281" s="405"/>
    </row>
    <row r="282" spans="3:12">
      <c r="C282" s="405"/>
      <c r="D282" s="405"/>
      <c r="E282" s="405"/>
      <c r="F282" s="405"/>
      <c r="G282" s="405"/>
      <c r="H282" s="405"/>
      <c r="I282" s="405"/>
      <c r="J282" s="405"/>
      <c r="K282" s="405"/>
      <c r="L282" s="405"/>
    </row>
    <row r="283" spans="3:12">
      <c r="C283" s="405"/>
      <c r="D283" s="405"/>
      <c r="E283" s="405"/>
      <c r="F283" s="405"/>
      <c r="G283" s="405"/>
      <c r="H283" s="405"/>
      <c r="I283" s="405"/>
      <c r="J283" s="405"/>
      <c r="K283" s="405"/>
      <c r="L283" s="405"/>
    </row>
    <row r="284" spans="3:12">
      <c r="C284" s="405"/>
      <c r="D284" s="405"/>
      <c r="E284" s="405"/>
      <c r="F284" s="405"/>
      <c r="G284" s="405"/>
      <c r="H284" s="405"/>
      <c r="I284" s="405"/>
      <c r="J284" s="405"/>
      <c r="K284" s="405"/>
      <c r="L284" s="405"/>
    </row>
    <row r="285" spans="3:12">
      <c r="C285" s="405"/>
      <c r="D285" s="405"/>
      <c r="E285" s="405"/>
      <c r="F285" s="405"/>
      <c r="G285" s="405"/>
      <c r="H285" s="405"/>
      <c r="I285" s="405"/>
      <c r="J285" s="405"/>
      <c r="K285" s="405"/>
      <c r="L285" s="405"/>
    </row>
    <row r="286" spans="3:12">
      <c r="C286" s="405"/>
      <c r="D286" s="405"/>
      <c r="E286" s="405"/>
      <c r="F286" s="405"/>
      <c r="G286" s="405"/>
      <c r="H286" s="405"/>
      <c r="I286" s="405"/>
      <c r="J286" s="405"/>
      <c r="K286" s="405"/>
      <c r="L286" s="405"/>
    </row>
    <row r="287" spans="3:12">
      <c r="C287" s="405"/>
      <c r="D287" s="405"/>
      <c r="E287" s="405"/>
      <c r="F287" s="405"/>
      <c r="G287" s="405"/>
      <c r="H287" s="405"/>
      <c r="I287" s="405"/>
      <c r="J287" s="405"/>
      <c r="K287" s="405"/>
      <c r="L287" s="405"/>
    </row>
    <row r="288" spans="3:12">
      <c r="C288" s="405"/>
      <c r="D288" s="405"/>
      <c r="E288" s="405"/>
      <c r="F288" s="405"/>
      <c r="G288" s="405"/>
      <c r="H288" s="405"/>
      <c r="I288" s="405"/>
      <c r="J288" s="405"/>
      <c r="K288" s="405"/>
      <c r="L288" s="405"/>
    </row>
    <row r="289" spans="3:12">
      <c r="C289" s="405"/>
      <c r="D289" s="405"/>
      <c r="E289" s="405"/>
      <c r="F289" s="405"/>
      <c r="G289" s="405"/>
      <c r="H289" s="405"/>
      <c r="I289" s="405"/>
      <c r="J289" s="405"/>
      <c r="K289" s="405"/>
      <c r="L289" s="405"/>
    </row>
    <row r="290" spans="3:12">
      <c r="C290" s="405"/>
      <c r="D290" s="405"/>
      <c r="E290" s="405"/>
      <c r="F290" s="405"/>
      <c r="G290" s="405"/>
      <c r="H290" s="405"/>
      <c r="I290" s="405"/>
      <c r="J290" s="405"/>
      <c r="K290" s="405"/>
      <c r="L290" s="405"/>
    </row>
    <row r="291" spans="3:12">
      <c r="C291" s="405"/>
      <c r="D291" s="405"/>
      <c r="E291" s="405"/>
      <c r="F291" s="405"/>
      <c r="G291" s="405"/>
      <c r="H291" s="405"/>
      <c r="I291" s="405"/>
      <c r="J291" s="405"/>
      <c r="K291" s="405"/>
      <c r="L291" s="405"/>
    </row>
    <row r="292" spans="3:12">
      <c r="C292" s="405"/>
      <c r="D292" s="405"/>
      <c r="E292" s="405"/>
      <c r="F292" s="405"/>
      <c r="G292" s="405"/>
      <c r="H292" s="405"/>
      <c r="I292" s="405"/>
      <c r="J292" s="405"/>
      <c r="K292" s="405"/>
      <c r="L292" s="405"/>
    </row>
    <row r="293" spans="3:12">
      <c r="C293" s="405"/>
      <c r="D293" s="405"/>
      <c r="E293" s="405"/>
      <c r="F293" s="405"/>
      <c r="G293" s="405"/>
      <c r="H293" s="405"/>
      <c r="I293" s="405"/>
      <c r="J293" s="405"/>
      <c r="K293" s="405"/>
      <c r="L293" s="405"/>
    </row>
    <row r="294" spans="3:12">
      <c r="C294" s="405"/>
      <c r="D294" s="405"/>
      <c r="E294" s="405"/>
      <c r="F294" s="405"/>
      <c r="G294" s="405"/>
      <c r="H294" s="405"/>
      <c r="I294" s="405"/>
      <c r="J294" s="405"/>
      <c r="K294" s="405"/>
      <c r="L294" s="405"/>
    </row>
    <row r="295" spans="3:12">
      <c r="C295" s="405"/>
      <c r="D295" s="405"/>
      <c r="E295" s="405"/>
      <c r="F295" s="405"/>
      <c r="G295" s="405"/>
      <c r="H295" s="405"/>
      <c r="I295" s="405"/>
      <c r="J295" s="405"/>
      <c r="K295" s="405"/>
      <c r="L295" s="405"/>
    </row>
    <row r="296" spans="3:12">
      <c r="C296" s="405"/>
      <c r="D296" s="405"/>
      <c r="E296" s="405"/>
      <c r="F296" s="405"/>
      <c r="G296" s="405"/>
      <c r="H296" s="405"/>
      <c r="I296" s="405"/>
      <c r="J296" s="405"/>
      <c r="K296" s="405"/>
      <c r="L296" s="405"/>
    </row>
    <row r="297" spans="3:12">
      <c r="C297" s="405"/>
      <c r="D297" s="405"/>
      <c r="E297" s="405"/>
      <c r="F297" s="405"/>
      <c r="G297" s="405"/>
      <c r="H297" s="405"/>
      <c r="I297" s="405"/>
      <c r="J297" s="405"/>
      <c r="K297" s="405"/>
      <c r="L297" s="405"/>
    </row>
    <row r="298" spans="3:12">
      <c r="C298" s="405"/>
      <c r="D298" s="405"/>
      <c r="E298" s="405"/>
      <c r="F298" s="405"/>
      <c r="G298" s="405"/>
      <c r="H298" s="405"/>
      <c r="I298" s="405"/>
      <c r="J298" s="405"/>
      <c r="K298" s="405"/>
      <c r="L298" s="405"/>
    </row>
    <row r="299" spans="3:12">
      <c r="C299" s="405"/>
      <c r="D299" s="405"/>
      <c r="E299" s="405"/>
      <c r="F299" s="405"/>
      <c r="G299" s="405"/>
      <c r="H299" s="405"/>
      <c r="I299" s="405"/>
      <c r="J299" s="405"/>
      <c r="K299" s="405"/>
      <c r="L299" s="405"/>
    </row>
    <row r="300" spans="3:12">
      <c r="C300" s="405"/>
      <c r="D300" s="405"/>
      <c r="E300" s="405"/>
      <c r="F300" s="405"/>
      <c r="G300" s="405"/>
      <c r="H300" s="405"/>
      <c r="I300" s="405"/>
      <c r="J300" s="405"/>
      <c r="K300" s="405"/>
      <c r="L300" s="405"/>
    </row>
    <row r="301" spans="3:12">
      <c r="C301" s="405"/>
      <c r="D301" s="405"/>
      <c r="E301" s="405"/>
      <c r="F301" s="405"/>
      <c r="G301" s="405"/>
      <c r="H301" s="405"/>
      <c r="I301" s="405"/>
      <c r="J301" s="405"/>
      <c r="K301" s="405"/>
      <c r="L301" s="405"/>
    </row>
    <row r="302" spans="3:12">
      <c r="C302" s="405"/>
      <c r="D302" s="405"/>
      <c r="E302" s="405"/>
      <c r="F302" s="405"/>
      <c r="G302" s="405"/>
      <c r="H302" s="405"/>
      <c r="I302" s="405"/>
      <c r="J302" s="405"/>
      <c r="K302" s="405"/>
      <c r="L302" s="405"/>
    </row>
    <row r="303" spans="3:12">
      <c r="C303" s="405"/>
      <c r="D303" s="405"/>
      <c r="E303" s="405"/>
      <c r="F303" s="405"/>
      <c r="G303" s="405"/>
      <c r="H303" s="405"/>
      <c r="I303" s="405"/>
      <c r="J303" s="405"/>
      <c r="K303" s="405"/>
      <c r="L303" s="405"/>
    </row>
    <row r="304" spans="3:12">
      <c r="C304" s="405"/>
      <c r="D304" s="405"/>
      <c r="E304" s="405"/>
      <c r="F304" s="405"/>
      <c r="G304" s="405"/>
      <c r="H304" s="405"/>
      <c r="I304" s="405"/>
      <c r="J304" s="405"/>
      <c r="K304" s="405"/>
      <c r="L304" s="405"/>
    </row>
    <row r="305" spans="3:12">
      <c r="C305" s="405"/>
      <c r="D305" s="405"/>
      <c r="E305" s="405"/>
      <c r="F305" s="405"/>
      <c r="G305" s="405"/>
      <c r="H305" s="405"/>
      <c r="I305" s="405"/>
      <c r="J305" s="405"/>
      <c r="K305" s="405"/>
      <c r="L305" s="405"/>
    </row>
    <row r="306" spans="3:12">
      <c r="C306" s="405"/>
      <c r="D306" s="405"/>
      <c r="E306" s="405"/>
      <c r="F306" s="405"/>
      <c r="G306" s="405"/>
      <c r="H306" s="405"/>
      <c r="I306" s="405"/>
      <c r="J306" s="405"/>
      <c r="K306" s="405"/>
      <c r="L306" s="405"/>
    </row>
    <row r="307" spans="3:12">
      <c r="C307" s="405"/>
      <c r="D307" s="405"/>
      <c r="E307" s="405"/>
      <c r="F307" s="405"/>
      <c r="G307" s="405"/>
      <c r="H307" s="405"/>
      <c r="I307" s="405"/>
      <c r="J307" s="405"/>
      <c r="K307" s="405"/>
      <c r="L307" s="405"/>
    </row>
    <row r="308" spans="3:12">
      <c r="C308" s="405"/>
      <c r="D308" s="405"/>
      <c r="E308" s="405"/>
      <c r="F308" s="405"/>
      <c r="G308" s="405"/>
      <c r="H308" s="405"/>
      <c r="I308" s="405"/>
      <c r="J308" s="405"/>
      <c r="K308" s="405"/>
      <c r="L308" s="405"/>
    </row>
    <row r="309" spans="3:12">
      <c r="C309" s="405"/>
      <c r="D309" s="405"/>
      <c r="E309" s="405"/>
      <c r="F309" s="405"/>
      <c r="G309" s="405"/>
      <c r="H309" s="405"/>
      <c r="I309" s="405"/>
      <c r="J309" s="405"/>
      <c r="K309" s="405"/>
      <c r="L309" s="405"/>
    </row>
    <row r="310" spans="3:12">
      <c r="C310" s="405"/>
      <c r="D310" s="405"/>
      <c r="E310" s="405"/>
      <c r="F310" s="405"/>
      <c r="G310" s="405"/>
      <c r="H310" s="405"/>
      <c r="I310" s="405"/>
      <c r="J310" s="405"/>
      <c r="K310" s="405"/>
      <c r="L310" s="405"/>
    </row>
    <row r="311" spans="3:12">
      <c r="C311" s="405"/>
      <c r="D311" s="405"/>
      <c r="E311" s="405"/>
      <c r="F311" s="405"/>
      <c r="G311" s="405"/>
      <c r="H311" s="405"/>
      <c r="I311" s="405"/>
      <c r="J311" s="405"/>
      <c r="K311" s="405"/>
      <c r="L311" s="405"/>
    </row>
    <row r="312" spans="3:12">
      <c r="C312" s="405"/>
      <c r="D312" s="405"/>
      <c r="E312" s="405"/>
      <c r="F312" s="405"/>
      <c r="G312" s="405"/>
      <c r="H312" s="405"/>
      <c r="I312" s="405"/>
      <c r="J312" s="405"/>
      <c r="K312" s="405"/>
      <c r="L312" s="405"/>
    </row>
    <row r="313" spans="3:12">
      <c r="C313" s="405"/>
      <c r="D313" s="405"/>
      <c r="E313" s="405"/>
      <c r="F313" s="405"/>
      <c r="G313" s="405"/>
      <c r="H313" s="405"/>
      <c r="I313" s="405"/>
      <c r="J313" s="405"/>
      <c r="K313" s="405"/>
      <c r="L313" s="405"/>
    </row>
    <row r="314" spans="3:12">
      <c r="C314" s="405"/>
      <c r="D314" s="405"/>
      <c r="E314" s="405"/>
      <c r="F314" s="405"/>
      <c r="G314" s="405"/>
      <c r="H314" s="405"/>
      <c r="I314" s="405"/>
      <c r="J314" s="405"/>
      <c r="K314" s="405"/>
      <c r="L314" s="405"/>
    </row>
    <row r="315" spans="3:12">
      <c r="C315" s="405"/>
      <c r="D315" s="405"/>
      <c r="E315" s="405"/>
      <c r="F315" s="405"/>
      <c r="G315" s="405"/>
      <c r="H315" s="405"/>
      <c r="I315" s="405"/>
      <c r="J315" s="405"/>
      <c r="K315" s="405"/>
      <c r="L315" s="405"/>
    </row>
    <row r="316" spans="3:12">
      <c r="C316" s="405"/>
      <c r="D316" s="405"/>
      <c r="E316" s="405"/>
      <c r="F316" s="405"/>
      <c r="G316" s="405"/>
      <c r="H316" s="405"/>
      <c r="I316" s="405"/>
      <c r="J316" s="405"/>
      <c r="K316" s="405"/>
      <c r="L316" s="405"/>
    </row>
    <row r="317" spans="3:12">
      <c r="C317" s="405"/>
      <c r="D317" s="405"/>
      <c r="E317" s="405"/>
      <c r="F317" s="405"/>
      <c r="G317" s="405"/>
      <c r="H317" s="405"/>
      <c r="I317" s="405"/>
      <c r="J317" s="405"/>
      <c r="K317" s="405"/>
      <c r="L317" s="405"/>
    </row>
    <row r="318" spans="3:12">
      <c r="C318" s="405"/>
      <c r="D318" s="405"/>
      <c r="E318" s="405"/>
      <c r="F318" s="405"/>
      <c r="G318" s="405"/>
      <c r="H318" s="405"/>
      <c r="I318" s="405"/>
      <c r="J318" s="405"/>
      <c r="K318" s="405"/>
      <c r="L318" s="405"/>
    </row>
    <row r="319" spans="3:12">
      <c r="C319" s="405"/>
      <c r="D319" s="405"/>
      <c r="E319" s="405"/>
      <c r="F319" s="405"/>
      <c r="G319" s="405"/>
      <c r="H319" s="405"/>
      <c r="I319" s="405"/>
      <c r="J319" s="405"/>
      <c r="K319" s="405"/>
      <c r="L319" s="405"/>
    </row>
    <row r="320" spans="3:12">
      <c r="C320" s="405"/>
      <c r="D320" s="405"/>
      <c r="E320" s="405"/>
      <c r="F320" s="405"/>
      <c r="G320" s="405"/>
      <c r="H320" s="405"/>
      <c r="I320" s="405"/>
      <c r="J320" s="405"/>
      <c r="K320" s="405"/>
      <c r="L320" s="405"/>
    </row>
    <row r="321" spans="3:12">
      <c r="C321" s="405"/>
      <c r="D321" s="405"/>
      <c r="E321" s="405"/>
      <c r="F321" s="405"/>
      <c r="G321" s="405"/>
      <c r="H321" s="405"/>
      <c r="I321" s="405"/>
      <c r="J321" s="405"/>
      <c r="K321" s="405"/>
      <c r="L321" s="405"/>
    </row>
    <row r="322" spans="3:12">
      <c r="C322" s="405"/>
      <c r="D322" s="405"/>
      <c r="E322" s="405"/>
      <c r="F322" s="405"/>
      <c r="G322" s="405"/>
      <c r="H322" s="405"/>
      <c r="I322" s="405"/>
      <c r="J322" s="405"/>
      <c r="K322" s="405"/>
      <c r="L322" s="405"/>
    </row>
    <row r="323" spans="3:12">
      <c r="C323" s="405"/>
      <c r="D323" s="405"/>
      <c r="E323" s="405"/>
      <c r="F323" s="405"/>
      <c r="G323" s="405"/>
      <c r="H323" s="405"/>
      <c r="I323" s="405"/>
      <c r="J323" s="405"/>
      <c r="K323" s="405"/>
      <c r="L323" s="405"/>
    </row>
    <row r="324" spans="3:12">
      <c r="C324" s="405"/>
      <c r="D324" s="405"/>
      <c r="E324" s="405"/>
      <c r="F324" s="405"/>
      <c r="G324" s="405"/>
      <c r="H324" s="405"/>
      <c r="I324" s="405"/>
      <c r="J324" s="405"/>
      <c r="K324" s="405"/>
      <c r="L324" s="405"/>
    </row>
    <row r="325" spans="3:12">
      <c r="C325" s="405"/>
      <c r="D325" s="405"/>
      <c r="E325" s="405"/>
      <c r="F325" s="405"/>
      <c r="G325" s="405"/>
      <c r="H325" s="405"/>
      <c r="I325" s="405"/>
      <c r="J325" s="405"/>
      <c r="K325" s="405"/>
      <c r="L325" s="405"/>
    </row>
    <row r="326" spans="3:12">
      <c r="C326" s="405"/>
      <c r="D326" s="405"/>
      <c r="E326" s="405"/>
      <c r="F326" s="405"/>
      <c r="G326" s="405"/>
      <c r="H326" s="405"/>
      <c r="I326" s="405"/>
      <c r="J326" s="405"/>
      <c r="K326" s="405"/>
      <c r="L326" s="405"/>
    </row>
    <row r="327" spans="3:12">
      <c r="C327" s="405"/>
      <c r="D327" s="405"/>
      <c r="E327" s="405"/>
      <c r="F327" s="405"/>
      <c r="G327" s="405"/>
      <c r="H327" s="405"/>
      <c r="I327" s="405"/>
      <c r="J327" s="405"/>
      <c r="K327" s="405"/>
      <c r="L327" s="405"/>
    </row>
    <row r="328" spans="3:12">
      <c r="C328" s="405"/>
      <c r="D328" s="405"/>
      <c r="E328" s="405"/>
      <c r="F328" s="405"/>
      <c r="G328" s="405"/>
      <c r="H328" s="405"/>
      <c r="I328" s="405"/>
      <c r="J328" s="405"/>
      <c r="K328" s="405"/>
      <c r="L328" s="405"/>
    </row>
    <row r="329" spans="3:12">
      <c r="C329" s="405"/>
      <c r="D329" s="405"/>
      <c r="E329" s="405"/>
      <c r="F329" s="405"/>
      <c r="G329" s="405"/>
      <c r="H329" s="405"/>
      <c r="I329" s="405"/>
      <c r="J329" s="405"/>
      <c r="K329" s="405"/>
      <c r="L329" s="405"/>
    </row>
    <row r="330" spans="3:12">
      <c r="C330" s="405"/>
      <c r="D330" s="405"/>
      <c r="E330" s="405"/>
      <c r="F330" s="405"/>
      <c r="G330" s="405"/>
      <c r="H330" s="405"/>
      <c r="I330" s="405"/>
      <c r="J330" s="405"/>
      <c r="K330" s="405"/>
      <c r="L330" s="405"/>
    </row>
    <row r="331" spans="3:12">
      <c r="C331" s="405"/>
      <c r="D331" s="405"/>
      <c r="E331" s="405"/>
      <c r="F331" s="405"/>
      <c r="G331" s="405"/>
      <c r="H331" s="405"/>
      <c r="I331" s="405"/>
      <c r="J331" s="405"/>
      <c r="K331" s="405"/>
      <c r="L331" s="405"/>
    </row>
    <row r="332" spans="3:12">
      <c r="C332" s="405"/>
      <c r="D332" s="405"/>
      <c r="E332" s="405"/>
      <c r="F332" s="405"/>
      <c r="G332" s="405"/>
      <c r="H332" s="405"/>
      <c r="I332" s="405"/>
      <c r="J332" s="405"/>
      <c r="K332" s="405"/>
      <c r="L332" s="405"/>
    </row>
    <row r="333" spans="3:12">
      <c r="C333" s="405"/>
      <c r="D333" s="405"/>
      <c r="E333" s="405"/>
      <c r="F333" s="405"/>
      <c r="G333" s="405"/>
      <c r="H333" s="405"/>
      <c r="I333" s="405"/>
      <c r="J333" s="405"/>
      <c r="K333" s="405"/>
      <c r="L333" s="405"/>
    </row>
    <row r="334" spans="3:12">
      <c r="C334" s="405"/>
      <c r="D334" s="405"/>
      <c r="E334" s="405"/>
      <c r="F334" s="405"/>
      <c r="G334" s="405"/>
      <c r="H334" s="405"/>
      <c r="I334" s="405"/>
      <c r="J334" s="405"/>
      <c r="K334" s="405"/>
      <c r="L334" s="405"/>
    </row>
    <row r="335" spans="3:12">
      <c r="C335" s="405"/>
      <c r="D335" s="405"/>
      <c r="E335" s="405"/>
      <c r="F335" s="405"/>
      <c r="G335" s="405"/>
      <c r="H335" s="405"/>
      <c r="I335" s="405"/>
      <c r="J335" s="405"/>
      <c r="K335" s="405"/>
      <c r="L335" s="405"/>
    </row>
    <row r="336" spans="3:12">
      <c r="C336" s="405"/>
      <c r="D336" s="405"/>
      <c r="E336" s="405"/>
      <c r="F336" s="405"/>
      <c r="G336" s="405"/>
      <c r="H336" s="405"/>
      <c r="I336" s="405"/>
      <c r="J336" s="405"/>
      <c r="K336" s="405"/>
      <c r="L336" s="405"/>
    </row>
    <row r="337" spans="3:12">
      <c r="C337" s="405"/>
      <c r="D337" s="405"/>
      <c r="E337" s="405"/>
      <c r="F337" s="405"/>
      <c r="G337" s="405"/>
      <c r="H337" s="405"/>
      <c r="I337" s="405"/>
      <c r="J337" s="405"/>
      <c r="K337" s="405"/>
      <c r="L337" s="405"/>
    </row>
    <row r="338" spans="3:12">
      <c r="C338" s="405"/>
      <c r="D338" s="405"/>
      <c r="E338" s="405"/>
      <c r="F338" s="405"/>
      <c r="G338" s="405"/>
      <c r="H338" s="405"/>
      <c r="I338" s="405"/>
      <c r="J338" s="405"/>
      <c r="K338" s="405"/>
      <c r="L338" s="405"/>
    </row>
    <row r="339" spans="3:12">
      <c r="C339" s="405"/>
      <c r="D339" s="405"/>
      <c r="E339" s="405"/>
      <c r="F339" s="405"/>
      <c r="G339" s="405"/>
      <c r="H339" s="405"/>
      <c r="I339" s="405"/>
      <c r="J339" s="405"/>
      <c r="K339" s="405"/>
      <c r="L339" s="405"/>
    </row>
    <row r="340" spans="3:12">
      <c r="C340" s="405"/>
      <c r="D340" s="405"/>
      <c r="E340" s="405"/>
      <c r="F340" s="405"/>
      <c r="G340" s="405"/>
      <c r="H340" s="405"/>
      <c r="I340" s="405"/>
      <c r="J340" s="405"/>
      <c r="K340" s="405"/>
      <c r="L340" s="405"/>
    </row>
    <row r="341" spans="3:12">
      <c r="C341" s="405"/>
      <c r="D341" s="405"/>
      <c r="E341" s="405"/>
      <c r="F341" s="405"/>
      <c r="G341" s="405"/>
      <c r="H341" s="405"/>
      <c r="I341" s="405"/>
      <c r="J341" s="405"/>
      <c r="K341" s="405"/>
      <c r="L341" s="405"/>
    </row>
    <row r="342" spans="3:12">
      <c r="C342" s="405"/>
      <c r="D342" s="405"/>
      <c r="E342" s="405"/>
      <c r="F342" s="405"/>
      <c r="G342" s="405"/>
      <c r="H342" s="405"/>
      <c r="I342" s="405"/>
      <c r="J342" s="405"/>
      <c r="K342" s="405"/>
      <c r="L342" s="405"/>
    </row>
    <row r="343" spans="3:12">
      <c r="C343" s="405"/>
      <c r="D343" s="405"/>
      <c r="E343" s="405"/>
      <c r="F343" s="405"/>
      <c r="G343" s="405"/>
      <c r="H343" s="405"/>
      <c r="I343" s="405"/>
      <c r="J343" s="405"/>
      <c r="K343" s="405"/>
      <c r="L343" s="405"/>
    </row>
    <row r="344" spans="3:12">
      <c r="C344" s="405"/>
      <c r="D344" s="405"/>
      <c r="E344" s="405"/>
      <c r="F344" s="405"/>
      <c r="G344" s="405"/>
      <c r="H344" s="405"/>
      <c r="I344" s="405"/>
      <c r="J344" s="405"/>
      <c r="K344" s="405"/>
      <c r="L344" s="405"/>
    </row>
    <row r="345" spans="3:12">
      <c r="C345" s="405"/>
      <c r="D345" s="405"/>
      <c r="E345" s="405"/>
      <c r="F345" s="405"/>
      <c r="G345" s="405"/>
      <c r="H345" s="405"/>
      <c r="I345" s="405"/>
      <c r="J345" s="405"/>
      <c r="K345" s="405"/>
      <c r="L345" s="405"/>
    </row>
    <row r="346" spans="3:12">
      <c r="C346" s="405"/>
      <c r="D346" s="405"/>
      <c r="E346" s="405"/>
      <c r="F346" s="405"/>
      <c r="G346" s="405"/>
      <c r="H346" s="405"/>
      <c r="I346" s="405"/>
      <c r="J346" s="405"/>
      <c r="K346" s="405"/>
      <c r="L346" s="405"/>
    </row>
    <row r="347" spans="3:12">
      <c r="C347" s="405"/>
      <c r="D347" s="405"/>
      <c r="E347" s="405"/>
      <c r="F347" s="405"/>
      <c r="G347" s="405"/>
      <c r="H347" s="405"/>
      <c r="I347" s="405"/>
      <c r="J347" s="405"/>
      <c r="K347" s="405"/>
      <c r="L347" s="405"/>
    </row>
    <row r="348" spans="3:12">
      <c r="C348" s="405"/>
      <c r="D348" s="405"/>
      <c r="E348" s="405"/>
      <c r="F348" s="405"/>
      <c r="G348" s="405"/>
      <c r="H348" s="405"/>
      <c r="I348" s="405"/>
      <c r="J348" s="405"/>
      <c r="K348" s="405"/>
      <c r="L348" s="405"/>
    </row>
    <row r="349" spans="3:12">
      <c r="C349" s="405"/>
      <c r="D349" s="405"/>
      <c r="E349" s="405"/>
      <c r="F349" s="405"/>
      <c r="G349" s="405"/>
      <c r="H349" s="405"/>
      <c r="I349" s="405"/>
      <c r="J349" s="405"/>
      <c r="K349" s="405"/>
      <c r="L349" s="405"/>
    </row>
    <row r="350" spans="3:12">
      <c r="C350" s="405"/>
      <c r="D350" s="405"/>
      <c r="E350" s="405"/>
      <c r="F350" s="405"/>
      <c r="G350" s="405"/>
      <c r="H350" s="405"/>
      <c r="I350" s="405"/>
      <c r="J350" s="405"/>
      <c r="K350" s="405"/>
      <c r="L350" s="405"/>
    </row>
    <row r="351" spans="3:12">
      <c r="C351" s="405"/>
      <c r="D351" s="405"/>
      <c r="E351" s="405"/>
      <c r="F351" s="405"/>
      <c r="G351" s="405"/>
      <c r="H351" s="405"/>
      <c r="I351" s="405"/>
      <c r="J351" s="405"/>
      <c r="K351" s="405"/>
      <c r="L351" s="405"/>
    </row>
    <row r="352" spans="3:12">
      <c r="C352" s="405"/>
      <c r="D352" s="405"/>
      <c r="E352" s="405"/>
      <c r="F352" s="405"/>
      <c r="G352" s="405"/>
      <c r="H352" s="405"/>
      <c r="I352" s="405"/>
      <c r="J352" s="405"/>
      <c r="K352" s="405"/>
      <c r="L352" s="405"/>
    </row>
    <row r="353" spans="3:12">
      <c r="C353" s="405"/>
      <c r="D353" s="405"/>
      <c r="E353" s="405"/>
      <c r="F353" s="405"/>
      <c r="G353" s="405"/>
      <c r="H353" s="405"/>
      <c r="I353" s="405"/>
      <c r="J353" s="405"/>
      <c r="K353" s="405"/>
      <c r="L353" s="405"/>
    </row>
    <row r="354" spans="3:12">
      <c r="C354" s="405"/>
      <c r="D354" s="405"/>
      <c r="E354" s="405"/>
      <c r="F354" s="405"/>
      <c r="G354" s="405"/>
      <c r="H354" s="405"/>
      <c r="I354" s="405"/>
      <c r="J354" s="405"/>
      <c r="K354" s="405"/>
      <c r="L354" s="405"/>
    </row>
    <row r="355" spans="3:12">
      <c r="C355" s="405"/>
      <c r="D355" s="405"/>
      <c r="E355" s="405"/>
      <c r="F355" s="405"/>
      <c r="G355" s="405"/>
      <c r="H355" s="405"/>
      <c r="I355" s="405"/>
      <c r="J355" s="405"/>
      <c r="K355" s="405"/>
      <c r="L355" s="405"/>
    </row>
    <row r="356" spans="3:12">
      <c r="C356" s="405"/>
      <c r="D356" s="405"/>
      <c r="E356" s="405"/>
      <c r="F356" s="405"/>
      <c r="G356" s="405"/>
      <c r="H356" s="405"/>
      <c r="I356" s="405"/>
      <c r="J356" s="405"/>
      <c r="K356" s="405"/>
      <c r="L356" s="405"/>
    </row>
    <row r="357" spans="3:12">
      <c r="C357" s="405"/>
      <c r="D357" s="405"/>
      <c r="E357" s="405"/>
      <c r="F357" s="405"/>
      <c r="G357" s="405"/>
      <c r="H357" s="405"/>
      <c r="I357" s="405"/>
      <c r="J357" s="405"/>
      <c r="K357" s="405"/>
      <c r="L357" s="405"/>
    </row>
    <row r="358" spans="3:12">
      <c r="C358" s="405"/>
      <c r="D358" s="405"/>
      <c r="E358" s="405"/>
      <c r="F358" s="405"/>
      <c r="G358" s="405"/>
      <c r="H358" s="405"/>
      <c r="I358" s="405"/>
      <c r="J358" s="405"/>
      <c r="K358" s="405"/>
      <c r="L358" s="405"/>
    </row>
    <row r="359" spans="3:12">
      <c r="C359" s="405"/>
      <c r="D359" s="405"/>
      <c r="E359" s="405"/>
      <c r="F359" s="405"/>
      <c r="G359" s="405"/>
      <c r="H359" s="405"/>
      <c r="I359" s="405"/>
      <c r="J359" s="405"/>
      <c r="K359" s="405"/>
      <c r="L359" s="405"/>
    </row>
    <row r="360" spans="3:12">
      <c r="C360" s="405"/>
      <c r="D360" s="405"/>
      <c r="E360" s="405"/>
      <c r="F360" s="405"/>
      <c r="G360" s="405"/>
      <c r="H360" s="405"/>
      <c r="I360" s="405"/>
      <c r="J360" s="405"/>
      <c r="K360" s="405"/>
      <c r="L360" s="405"/>
    </row>
    <row r="361" spans="3:12">
      <c r="C361" s="405"/>
      <c r="D361" s="405"/>
      <c r="E361" s="405"/>
      <c r="F361" s="405"/>
      <c r="G361" s="405"/>
      <c r="H361" s="405"/>
      <c r="I361" s="405"/>
      <c r="J361" s="405"/>
      <c r="K361" s="405"/>
      <c r="L361" s="405"/>
    </row>
    <row r="362" spans="3:12">
      <c r="C362" s="405"/>
      <c r="D362" s="405"/>
      <c r="E362" s="405"/>
      <c r="F362" s="405"/>
      <c r="G362" s="405"/>
      <c r="H362" s="405"/>
      <c r="I362" s="405"/>
      <c r="J362" s="405"/>
      <c r="K362" s="405"/>
      <c r="L362" s="405"/>
    </row>
    <row r="363" spans="3:12">
      <c r="C363" s="405"/>
      <c r="D363" s="405"/>
      <c r="E363" s="405"/>
      <c r="F363" s="405"/>
      <c r="G363" s="405"/>
      <c r="H363" s="405"/>
      <c r="I363" s="405"/>
      <c r="J363" s="405"/>
      <c r="K363" s="405"/>
      <c r="L363" s="405"/>
    </row>
    <row r="364" spans="3:12">
      <c r="C364" s="405"/>
      <c r="D364" s="405"/>
      <c r="E364" s="405"/>
      <c r="F364" s="405"/>
      <c r="G364" s="405"/>
      <c r="H364" s="405"/>
      <c r="I364" s="405"/>
      <c r="J364" s="405"/>
      <c r="K364" s="405"/>
      <c r="L364" s="405"/>
    </row>
    <row r="365" spans="3:12">
      <c r="C365" s="405"/>
      <c r="D365" s="405"/>
      <c r="E365" s="405"/>
      <c r="F365" s="405"/>
      <c r="G365" s="405"/>
      <c r="H365" s="405"/>
      <c r="I365" s="405"/>
      <c r="J365" s="405"/>
      <c r="K365" s="405"/>
      <c r="L365" s="405"/>
    </row>
    <row r="366" spans="3:12">
      <c r="C366" s="405"/>
      <c r="D366" s="405"/>
      <c r="E366" s="405"/>
      <c r="F366" s="405"/>
      <c r="G366" s="405"/>
      <c r="H366" s="405"/>
      <c r="I366" s="405"/>
      <c r="J366" s="405"/>
      <c r="K366" s="405"/>
      <c r="L366" s="405"/>
    </row>
    <row r="367" spans="3:12">
      <c r="C367" s="405"/>
      <c r="D367" s="405"/>
      <c r="E367" s="405"/>
      <c r="F367" s="405"/>
      <c r="G367" s="405"/>
      <c r="H367" s="405"/>
      <c r="I367" s="405"/>
      <c r="J367" s="405"/>
      <c r="K367" s="405"/>
      <c r="L367" s="405"/>
    </row>
    <row r="368" spans="3:12">
      <c r="C368" s="405"/>
      <c r="D368" s="405"/>
      <c r="E368" s="405"/>
      <c r="F368" s="405"/>
      <c r="G368" s="405"/>
      <c r="H368" s="405"/>
      <c r="I368" s="405"/>
      <c r="J368" s="405"/>
      <c r="K368" s="405"/>
      <c r="L368" s="405"/>
    </row>
    <row r="369" spans="3:12">
      <c r="C369" s="405"/>
      <c r="D369" s="405"/>
      <c r="E369" s="405"/>
      <c r="F369" s="405"/>
      <c r="G369" s="405"/>
      <c r="H369" s="405"/>
      <c r="I369" s="405"/>
      <c r="J369" s="405"/>
      <c r="K369" s="405"/>
      <c r="L369" s="405"/>
    </row>
    <row r="370" spans="3:12">
      <c r="C370" s="405"/>
      <c r="D370" s="405"/>
      <c r="E370" s="405"/>
      <c r="F370" s="405"/>
      <c r="G370" s="405"/>
      <c r="H370" s="405"/>
      <c r="I370" s="405"/>
      <c r="J370" s="405"/>
      <c r="K370" s="405"/>
      <c r="L370" s="405"/>
    </row>
    <row r="371" spans="3:12">
      <c r="C371" s="405"/>
      <c r="D371" s="405"/>
      <c r="E371" s="405"/>
      <c r="F371" s="405"/>
      <c r="G371" s="405"/>
      <c r="H371" s="405"/>
      <c r="I371" s="405"/>
      <c r="J371" s="405"/>
      <c r="K371" s="405"/>
      <c r="L371" s="405"/>
    </row>
    <row r="372" spans="3:12">
      <c r="C372" s="405"/>
      <c r="D372" s="405"/>
      <c r="E372" s="405"/>
      <c r="F372" s="405"/>
      <c r="G372" s="405"/>
      <c r="H372" s="405"/>
      <c r="I372" s="405"/>
      <c r="J372" s="405"/>
      <c r="K372" s="405"/>
      <c r="L372" s="405"/>
    </row>
    <row r="373" spans="3:12">
      <c r="C373" s="405"/>
      <c r="D373" s="405"/>
      <c r="E373" s="405"/>
      <c r="F373" s="405"/>
      <c r="G373" s="405"/>
      <c r="H373" s="405"/>
      <c r="I373" s="405"/>
      <c r="J373" s="405"/>
      <c r="K373" s="405"/>
      <c r="L373" s="405"/>
    </row>
    <row r="374" spans="3:12">
      <c r="C374" s="405"/>
      <c r="D374" s="405"/>
      <c r="E374" s="405"/>
      <c r="F374" s="405"/>
      <c r="G374" s="405"/>
      <c r="H374" s="405"/>
      <c r="I374" s="405"/>
      <c r="J374" s="405"/>
      <c r="K374" s="405"/>
      <c r="L374" s="405"/>
    </row>
    <row r="375" spans="3:12">
      <c r="C375" s="405"/>
      <c r="D375" s="405"/>
      <c r="E375" s="405"/>
      <c r="F375" s="405"/>
      <c r="G375" s="405"/>
      <c r="H375" s="405"/>
      <c r="I375" s="405"/>
      <c r="J375" s="405"/>
      <c r="K375" s="405"/>
      <c r="L375" s="405"/>
    </row>
    <row r="376" spans="3:12">
      <c r="C376" s="405"/>
      <c r="D376" s="405"/>
      <c r="E376" s="405"/>
      <c r="F376" s="405"/>
      <c r="G376" s="405"/>
      <c r="H376" s="405"/>
      <c r="I376" s="405"/>
      <c r="J376" s="405"/>
      <c r="K376" s="405"/>
      <c r="L376" s="405"/>
    </row>
    <row r="377" spans="3:12">
      <c r="C377" s="405"/>
      <c r="D377" s="405"/>
      <c r="E377" s="405"/>
      <c r="F377" s="405"/>
      <c r="G377" s="405"/>
      <c r="H377" s="405"/>
      <c r="I377" s="405"/>
      <c r="J377" s="405"/>
      <c r="K377" s="405"/>
      <c r="L377" s="405"/>
    </row>
    <row r="378" spans="3:12">
      <c r="C378" s="405"/>
      <c r="D378" s="405"/>
      <c r="E378" s="405"/>
      <c r="F378" s="405"/>
      <c r="G378" s="405"/>
      <c r="H378" s="405"/>
      <c r="I378" s="405"/>
      <c r="J378" s="405"/>
      <c r="K378" s="405"/>
      <c r="L378" s="405"/>
    </row>
    <row r="379" spans="3:12">
      <c r="C379" s="405"/>
      <c r="D379" s="405"/>
      <c r="E379" s="405"/>
      <c r="F379" s="405"/>
      <c r="G379" s="405"/>
      <c r="H379" s="405"/>
      <c r="I379" s="405"/>
      <c r="J379" s="405"/>
      <c r="K379" s="405"/>
      <c r="L379" s="405"/>
    </row>
    <row r="380" spans="3:12">
      <c r="C380" s="405"/>
      <c r="D380" s="405"/>
      <c r="E380" s="405"/>
      <c r="F380" s="405"/>
      <c r="G380" s="405"/>
      <c r="H380" s="405"/>
      <c r="I380" s="405"/>
      <c r="J380" s="405"/>
      <c r="K380" s="405"/>
      <c r="L380" s="405"/>
    </row>
    <row r="381" spans="3:12">
      <c r="C381" s="405"/>
      <c r="D381" s="405"/>
      <c r="E381" s="405"/>
      <c r="F381" s="405"/>
      <c r="G381" s="405"/>
      <c r="H381" s="405"/>
      <c r="I381" s="405"/>
      <c r="J381" s="405"/>
      <c r="K381" s="405"/>
      <c r="L381" s="405"/>
    </row>
    <row r="382" spans="3:12">
      <c r="C382" s="405"/>
      <c r="D382" s="405"/>
      <c r="E382" s="405"/>
      <c r="F382" s="405"/>
      <c r="G382" s="405"/>
      <c r="H382" s="405"/>
      <c r="I382" s="405"/>
      <c r="J382" s="405"/>
      <c r="K382" s="405"/>
      <c r="L382" s="405"/>
    </row>
    <row r="383" spans="3:12">
      <c r="C383" s="405"/>
      <c r="D383" s="405"/>
      <c r="E383" s="405"/>
      <c r="F383" s="405"/>
      <c r="G383" s="405"/>
      <c r="H383" s="405"/>
      <c r="I383" s="405"/>
      <c r="J383" s="405"/>
      <c r="K383" s="405"/>
      <c r="L383" s="405"/>
    </row>
    <row r="384" spans="3:12">
      <c r="C384" s="405"/>
      <c r="D384" s="405"/>
      <c r="E384" s="405"/>
      <c r="F384" s="405"/>
      <c r="G384" s="405"/>
      <c r="H384" s="405"/>
      <c r="I384" s="405"/>
      <c r="J384" s="405"/>
      <c r="K384" s="405"/>
      <c r="L384" s="405"/>
    </row>
    <row r="385" spans="3:12">
      <c r="C385" s="405"/>
      <c r="D385" s="405"/>
      <c r="E385" s="405"/>
      <c r="F385" s="405"/>
      <c r="G385" s="405"/>
      <c r="H385" s="405"/>
      <c r="I385" s="405"/>
      <c r="J385" s="405"/>
      <c r="K385" s="405"/>
      <c r="L385" s="405"/>
    </row>
    <row r="386" spans="3:12">
      <c r="C386" s="405"/>
      <c r="D386" s="405"/>
      <c r="E386" s="405"/>
      <c r="F386" s="405"/>
      <c r="G386" s="405"/>
      <c r="H386" s="405"/>
      <c r="I386" s="405"/>
      <c r="J386" s="405"/>
      <c r="K386" s="405"/>
      <c r="L386" s="405"/>
    </row>
    <row r="387" spans="3:12">
      <c r="C387" s="405"/>
      <c r="D387" s="405"/>
      <c r="E387" s="405"/>
      <c r="F387" s="405"/>
      <c r="G387" s="405"/>
      <c r="H387" s="405"/>
      <c r="I387" s="405"/>
      <c r="J387" s="405"/>
      <c r="K387" s="405"/>
      <c r="L387" s="405"/>
    </row>
    <row r="388" spans="3:12">
      <c r="C388" s="405"/>
      <c r="D388" s="405"/>
      <c r="E388" s="405"/>
      <c r="F388" s="405"/>
      <c r="G388" s="405"/>
      <c r="H388" s="405"/>
      <c r="I388" s="405"/>
      <c r="J388" s="405"/>
      <c r="K388" s="405"/>
      <c r="L388" s="405"/>
    </row>
    <row r="389" spans="3:12">
      <c r="C389" s="405"/>
      <c r="D389" s="405"/>
      <c r="E389" s="405"/>
      <c r="F389" s="405"/>
      <c r="G389" s="405"/>
      <c r="H389" s="405"/>
      <c r="I389" s="405"/>
      <c r="J389" s="405"/>
      <c r="K389" s="405"/>
      <c r="L389" s="405"/>
    </row>
    <row r="390" spans="3:12">
      <c r="C390" s="405"/>
      <c r="D390" s="405"/>
      <c r="E390" s="405"/>
      <c r="F390" s="405"/>
      <c r="G390" s="405"/>
      <c r="H390" s="405"/>
      <c r="I390" s="405"/>
      <c r="J390" s="405"/>
      <c r="K390" s="405"/>
      <c r="L390" s="405"/>
    </row>
    <row r="391" spans="3:12">
      <c r="C391" s="405"/>
      <c r="D391" s="405"/>
      <c r="E391" s="405"/>
      <c r="F391" s="405"/>
      <c r="G391" s="405"/>
      <c r="H391" s="405"/>
      <c r="I391" s="405"/>
      <c r="J391" s="405"/>
      <c r="K391" s="405"/>
      <c r="L391" s="405"/>
    </row>
    <row r="392" spans="3:12">
      <c r="C392" s="405"/>
      <c r="D392" s="405"/>
      <c r="E392" s="405"/>
      <c r="F392" s="405"/>
      <c r="G392" s="405"/>
      <c r="H392" s="405"/>
      <c r="I392" s="405"/>
      <c r="J392" s="405"/>
      <c r="K392" s="405"/>
      <c r="L392" s="405"/>
    </row>
    <row r="393" spans="3:12">
      <c r="C393" s="405"/>
      <c r="D393" s="405"/>
      <c r="E393" s="405"/>
      <c r="F393" s="405"/>
      <c r="G393" s="405"/>
      <c r="H393" s="405"/>
      <c r="I393" s="405"/>
      <c r="J393" s="405"/>
      <c r="K393" s="405"/>
      <c r="L393" s="405"/>
    </row>
    <row r="394" spans="3:12">
      <c r="C394" s="405"/>
      <c r="D394" s="405"/>
      <c r="E394" s="405"/>
      <c r="F394" s="405"/>
      <c r="G394" s="405"/>
      <c r="H394" s="405"/>
      <c r="I394" s="405"/>
      <c r="J394" s="405"/>
      <c r="K394" s="405"/>
      <c r="L394" s="405"/>
    </row>
    <row r="395" spans="3:12">
      <c r="C395" s="405"/>
      <c r="D395" s="405"/>
      <c r="E395" s="405"/>
      <c r="F395" s="405"/>
      <c r="G395" s="405"/>
      <c r="H395" s="405"/>
      <c r="I395" s="405"/>
      <c r="J395" s="405"/>
      <c r="K395" s="405"/>
      <c r="L395" s="405"/>
    </row>
    <row r="396" spans="3:12">
      <c r="C396" s="405"/>
      <c r="D396" s="405"/>
      <c r="E396" s="405"/>
      <c r="F396" s="405"/>
      <c r="G396" s="405"/>
      <c r="H396" s="405"/>
      <c r="I396" s="405"/>
      <c r="J396" s="405"/>
      <c r="K396" s="405"/>
      <c r="L396" s="405"/>
    </row>
    <row r="397" spans="3:12">
      <c r="C397" s="405"/>
      <c r="D397" s="405"/>
      <c r="E397" s="405"/>
      <c r="F397" s="405"/>
      <c r="G397" s="405"/>
      <c r="H397" s="405"/>
      <c r="I397" s="405"/>
      <c r="J397" s="405"/>
      <c r="K397" s="405"/>
      <c r="L397" s="405"/>
    </row>
    <row r="398" spans="3:12">
      <c r="C398" s="405"/>
      <c r="D398" s="405"/>
      <c r="E398" s="405"/>
      <c r="F398" s="405"/>
      <c r="G398" s="405"/>
      <c r="H398" s="405"/>
      <c r="I398" s="405"/>
      <c r="J398" s="405"/>
      <c r="K398" s="405"/>
      <c r="L398" s="405"/>
    </row>
    <row r="399" spans="3:12">
      <c r="C399" s="405"/>
      <c r="D399" s="405"/>
      <c r="E399" s="405"/>
      <c r="F399" s="405"/>
      <c r="G399" s="405"/>
      <c r="H399" s="405"/>
      <c r="I399" s="405"/>
      <c r="J399" s="405"/>
      <c r="K399" s="405"/>
      <c r="L399" s="405"/>
    </row>
    <row r="400" spans="3:12">
      <c r="C400" s="405"/>
      <c r="D400" s="405"/>
      <c r="E400" s="405"/>
      <c r="F400" s="405"/>
      <c r="G400" s="405"/>
      <c r="H400" s="405"/>
      <c r="I400" s="405"/>
      <c r="J400" s="405"/>
      <c r="K400" s="405"/>
      <c r="L400" s="405"/>
    </row>
    <row r="401" spans="3:12">
      <c r="C401" s="405"/>
      <c r="D401" s="405"/>
      <c r="E401" s="405"/>
      <c r="F401" s="405"/>
      <c r="G401" s="405"/>
      <c r="H401" s="405"/>
      <c r="I401" s="405"/>
      <c r="J401" s="405"/>
      <c r="K401" s="405"/>
      <c r="L401" s="405"/>
    </row>
    <row r="402" spans="3:12">
      <c r="C402" s="405"/>
      <c r="D402" s="405"/>
      <c r="E402" s="405"/>
      <c r="F402" s="405"/>
      <c r="G402" s="405"/>
      <c r="H402" s="405"/>
      <c r="I402" s="405"/>
      <c r="J402" s="405"/>
      <c r="K402" s="405"/>
      <c r="L402" s="405"/>
    </row>
    <row r="403" spans="3:12">
      <c r="C403" s="405"/>
      <c r="D403" s="405"/>
      <c r="E403" s="405"/>
      <c r="F403" s="405"/>
      <c r="G403" s="405"/>
      <c r="H403" s="405"/>
      <c r="I403" s="405"/>
      <c r="J403" s="405"/>
      <c r="K403" s="405"/>
      <c r="L403" s="405"/>
    </row>
    <row r="404" spans="3:12">
      <c r="C404" s="405"/>
      <c r="D404" s="405"/>
      <c r="E404" s="405"/>
      <c r="F404" s="405"/>
      <c r="G404" s="405"/>
      <c r="H404" s="405"/>
      <c r="I404" s="405"/>
      <c r="J404" s="405"/>
      <c r="K404" s="405"/>
      <c r="L404" s="405"/>
    </row>
    <row r="405" spans="3:12">
      <c r="C405" s="405"/>
      <c r="D405" s="405"/>
      <c r="E405" s="405"/>
      <c r="F405" s="405"/>
      <c r="G405" s="405"/>
      <c r="H405" s="405"/>
      <c r="I405" s="405"/>
      <c r="J405" s="405"/>
      <c r="K405" s="405"/>
      <c r="L405" s="405"/>
    </row>
    <row r="406" spans="3:12">
      <c r="C406" s="405"/>
      <c r="D406" s="405"/>
      <c r="E406" s="405"/>
      <c r="F406" s="405"/>
      <c r="G406" s="405"/>
      <c r="H406" s="405"/>
      <c r="I406" s="405"/>
      <c r="J406" s="405"/>
      <c r="K406" s="405"/>
      <c r="L406" s="405"/>
    </row>
    <row r="407" spans="3:12">
      <c r="C407" s="405"/>
      <c r="D407" s="405"/>
      <c r="E407" s="405"/>
      <c r="F407" s="405"/>
      <c r="G407" s="405"/>
      <c r="H407" s="405"/>
      <c r="I407" s="405"/>
      <c r="J407" s="405"/>
      <c r="K407" s="405"/>
      <c r="L407" s="405"/>
    </row>
    <row r="408" spans="3:12">
      <c r="C408" s="405"/>
      <c r="D408" s="405"/>
      <c r="E408" s="405"/>
      <c r="F408" s="405"/>
      <c r="G408" s="405"/>
      <c r="H408" s="405"/>
      <c r="I408" s="405"/>
      <c r="J408" s="405"/>
      <c r="K408" s="405"/>
      <c r="L408" s="405"/>
    </row>
    <row r="409" spans="3:12">
      <c r="C409" s="405"/>
      <c r="D409" s="405"/>
      <c r="E409" s="405"/>
      <c r="F409" s="405"/>
      <c r="G409" s="405"/>
      <c r="H409" s="405"/>
      <c r="I409" s="405"/>
      <c r="J409" s="405"/>
      <c r="K409" s="405"/>
      <c r="L409" s="405"/>
    </row>
    <row r="410" spans="3:12">
      <c r="C410" s="405"/>
      <c r="D410" s="405"/>
      <c r="E410" s="405"/>
      <c r="F410" s="405"/>
      <c r="G410" s="405"/>
      <c r="H410" s="405"/>
      <c r="I410" s="405"/>
      <c r="J410" s="405"/>
      <c r="K410" s="405"/>
      <c r="L410" s="405"/>
    </row>
    <row r="411" spans="3:12">
      <c r="C411" s="405"/>
      <c r="D411" s="405"/>
      <c r="E411" s="405"/>
      <c r="F411" s="405"/>
      <c r="G411" s="405"/>
      <c r="H411" s="405"/>
      <c r="I411" s="405"/>
      <c r="J411" s="405"/>
      <c r="K411" s="405"/>
      <c r="L411" s="405"/>
    </row>
    <row r="412" spans="3:12">
      <c r="C412" s="405"/>
      <c r="D412" s="405"/>
      <c r="E412" s="405"/>
      <c r="F412" s="405"/>
      <c r="G412" s="405"/>
      <c r="H412" s="405"/>
      <c r="I412" s="405"/>
      <c r="J412" s="405"/>
      <c r="K412" s="405"/>
      <c r="L412" s="405"/>
    </row>
    <row r="413" spans="3:12">
      <c r="C413" s="405"/>
      <c r="D413" s="405"/>
      <c r="E413" s="405"/>
      <c r="F413" s="405"/>
      <c r="G413" s="405"/>
      <c r="H413" s="405"/>
      <c r="I413" s="405"/>
      <c r="J413" s="405"/>
      <c r="K413" s="405"/>
      <c r="L413" s="405"/>
    </row>
    <row r="414" spans="3:12">
      <c r="C414" s="405"/>
      <c r="D414" s="405"/>
      <c r="E414" s="405"/>
      <c r="F414" s="405"/>
      <c r="G414" s="405"/>
      <c r="H414" s="405"/>
      <c r="I414" s="405"/>
      <c r="J414" s="405"/>
      <c r="K414" s="405"/>
      <c r="L414" s="405"/>
    </row>
    <row r="415" spans="3:12">
      <c r="C415" s="405"/>
      <c r="D415" s="405"/>
      <c r="E415" s="405"/>
      <c r="F415" s="405"/>
      <c r="G415" s="405"/>
      <c r="H415" s="405"/>
      <c r="I415" s="405"/>
      <c r="J415" s="405"/>
      <c r="K415" s="405"/>
      <c r="L415" s="405"/>
    </row>
    <row r="416" spans="3:12">
      <c r="C416" s="405"/>
      <c r="D416" s="405"/>
      <c r="E416" s="405"/>
      <c r="F416" s="405"/>
      <c r="G416" s="405"/>
      <c r="H416" s="405"/>
      <c r="I416" s="405"/>
      <c r="J416" s="405"/>
      <c r="K416" s="405"/>
      <c r="L416" s="405"/>
    </row>
    <row r="417" spans="3:12">
      <c r="C417" s="405"/>
      <c r="D417" s="405"/>
      <c r="E417" s="405"/>
      <c r="F417" s="405"/>
      <c r="G417" s="405"/>
      <c r="H417" s="405"/>
      <c r="I417" s="405"/>
      <c r="J417" s="405"/>
      <c r="K417" s="405"/>
      <c r="L417" s="405"/>
    </row>
    <row r="418" spans="3:12">
      <c r="C418" s="405"/>
      <c r="D418" s="405"/>
      <c r="E418" s="405"/>
      <c r="F418" s="405"/>
      <c r="G418" s="405"/>
      <c r="H418" s="405"/>
      <c r="I418" s="405"/>
      <c r="J418" s="405"/>
      <c r="K418" s="405"/>
      <c r="L418" s="405"/>
    </row>
    <row r="419" spans="3:12">
      <c r="C419" s="405"/>
      <c r="D419" s="405"/>
      <c r="E419" s="405"/>
      <c r="F419" s="405"/>
      <c r="G419" s="405"/>
      <c r="H419" s="405"/>
      <c r="I419" s="405"/>
      <c r="J419" s="405"/>
      <c r="K419" s="405"/>
      <c r="L419" s="405"/>
    </row>
    <row r="420" spans="3:12">
      <c r="C420" s="405"/>
      <c r="D420" s="405"/>
      <c r="E420" s="405"/>
      <c r="F420" s="405"/>
      <c r="G420" s="405"/>
      <c r="H420" s="405"/>
      <c r="I420" s="405"/>
      <c r="J420" s="405"/>
      <c r="K420" s="405"/>
      <c r="L420" s="405"/>
    </row>
    <row r="421" spans="3:12">
      <c r="C421" s="405"/>
      <c r="D421" s="405"/>
      <c r="E421" s="405"/>
      <c r="F421" s="405"/>
      <c r="G421" s="405"/>
      <c r="H421" s="405"/>
      <c r="I421" s="405"/>
      <c r="J421" s="405"/>
      <c r="K421" s="405"/>
      <c r="L421" s="405"/>
    </row>
    <row r="422" spans="3:12">
      <c r="C422" s="405"/>
      <c r="D422" s="405"/>
      <c r="E422" s="405"/>
      <c r="F422" s="405"/>
      <c r="G422" s="405"/>
      <c r="H422" s="405"/>
      <c r="I422" s="405"/>
      <c r="J422" s="405"/>
      <c r="K422" s="405"/>
      <c r="L422" s="405"/>
    </row>
    <row r="423" spans="3:12">
      <c r="C423" s="405"/>
      <c r="D423" s="405"/>
      <c r="E423" s="405"/>
      <c r="F423" s="405"/>
      <c r="G423" s="405"/>
      <c r="H423" s="405"/>
      <c r="I423" s="405"/>
      <c r="J423" s="405"/>
      <c r="K423" s="405"/>
      <c r="L423" s="405"/>
    </row>
    <row r="424" spans="3:12">
      <c r="C424" s="405"/>
      <c r="D424" s="405"/>
      <c r="E424" s="405"/>
      <c r="F424" s="405"/>
      <c r="G424" s="405"/>
      <c r="H424" s="405"/>
      <c r="I424" s="405"/>
      <c r="J424" s="405"/>
      <c r="K424" s="405"/>
      <c r="L424" s="405"/>
    </row>
    <row r="425" spans="3:12">
      <c r="C425" s="405"/>
      <c r="D425" s="405"/>
      <c r="E425" s="405"/>
      <c r="F425" s="405"/>
      <c r="G425" s="405"/>
      <c r="H425" s="405"/>
      <c r="I425" s="405"/>
      <c r="J425" s="405"/>
      <c r="K425" s="405"/>
      <c r="L425" s="405"/>
    </row>
    <row r="426" spans="3:12">
      <c r="C426" s="405"/>
      <c r="D426" s="405"/>
      <c r="E426" s="405"/>
      <c r="F426" s="405"/>
      <c r="G426" s="405"/>
      <c r="H426" s="405"/>
      <c r="I426" s="405"/>
      <c r="J426" s="405"/>
      <c r="K426" s="405"/>
      <c r="L426" s="405"/>
    </row>
    <row r="427" spans="3:12">
      <c r="C427" s="405"/>
      <c r="D427" s="405"/>
      <c r="E427" s="405"/>
      <c r="F427" s="405"/>
      <c r="G427" s="405"/>
      <c r="H427" s="405"/>
      <c r="I427" s="405"/>
      <c r="J427" s="405"/>
      <c r="K427" s="405"/>
      <c r="L427" s="405"/>
    </row>
    <row r="428" spans="3:12">
      <c r="C428" s="405"/>
      <c r="D428" s="405"/>
      <c r="E428" s="405"/>
      <c r="F428" s="405"/>
      <c r="G428" s="405"/>
      <c r="H428" s="405"/>
      <c r="I428" s="405"/>
      <c r="J428" s="405"/>
      <c r="K428" s="405"/>
      <c r="L428" s="405"/>
    </row>
    <row r="429" spans="3:12">
      <c r="C429" s="405"/>
      <c r="D429" s="405"/>
      <c r="E429" s="405"/>
      <c r="F429" s="405"/>
      <c r="G429" s="405"/>
      <c r="H429" s="405"/>
      <c r="I429" s="405"/>
      <c r="J429" s="405"/>
      <c r="K429" s="405"/>
      <c r="L429" s="405"/>
    </row>
    <row r="430" spans="3:12">
      <c r="C430" s="405"/>
      <c r="D430" s="405"/>
      <c r="E430" s="405"/>
      <c r="F430" s="405"/>
      <c r="G430" s="405"/>
      <c r="H430" s="405"/>
      <c r="I430" s="405"/>
      <c r="J430" s="405"/>
      <c r="K430" s="405"/>
      <c r="L430" s="405"/>
    </row>
    <row r="431" spans="3:12">
      <c r="C431" s="405"/>
      <c r="D431" s="405"/>
      <c r="E431" s="405"/>
      <c r="F431" s="405"/>
      <c r="G431" s="405"/>
      <c r="H431" s="405"/>
      <c r="I431" s="405"/>
      <c r="J431" s="405"/>
      <c r="K431" s="405"/>
      <c r="L431" s="405"/>
    </row>
    <row r="432" spans="3:12">
      <c r="C432" s="405"/>
      <c r="D432" s="405"/>
      <c r="E432" s="405"/>
      <c r="F432" s="405"/>
      <c r="G432" s="405"/>
      <c r="H432" s="405"/>
      <c r="I432" s="405"/>
      <c r="J432" s="405"/>
      <c r="K432" s="405"/>
      <c r="L432" s="405"/>
    </row>
    <row r="433" spans="3:12">
      <c r="C433" s="405"/>
      <c r="D433" s="405"/>
      <c r="E433" s="405"/>
      <c r="F433" s="405"/>
      <c r="G433" s="405"/>
      <c r="H433" s="405"/>
      <c r="I433" s="405"/>
      <c r="J433" s="405"/>
      <c r="K433" s="405"/>
      <c r="L433" s="405"/>
    </row>
    <row r="434" spans="3:12">
      <c r="C434" s="405"/>
      <c r="D434" s="405"/>
      <c r="E434" s="405"/>
      <c r="F434" s="405"/>
      <c r="G434" s="405"/>
      <c r="H434" s="405"/>
      <c r="I434" s="405"/>
      <c r="J434" s="405"/>
      <c r="K434" s="405"/>
      <c r="L434" s="405"/>
    </row>
    <row r="435" spans="3:12">
      <c r="C435" s="405"/>
      <c r="D435" s="405"/>
      <c r="E435" s="405"/>
      <c r="F435" s="405"/>
      <c r="G435" s="405"/>
      <c r="H435" s="405"/>
      <c r="I435" s="405"/>
      <c r="J435" s="405"/>
      <c r="K435" s="405"/>
      <c r="L435" s="405"/>
    </row>
    <row r="436" spans="3:12">
      <c r="C436" s="405"/>
      <c r="D436" s="405"/>
      <c r="E436" s="405"/>
      <c r="F436" s="405"/>
      <c r="G436" s="405"/>
      <c r="H436" s="405"/>
      <c r="I436" s="405"/>
      <c r="J436" s="405"/>
      <c r="K436" s="405"/>
      <c r="L436" s="405"/>
    </row>
    <row r="437" spans="3:12">
      <c r="C437" s="405"/>
      <c r="D437" s="405"/>
      <c r="E437" s="405"/>
      <c r="F437" s="405"/>
      <c r="G437" s="405"/>
      <c r="H437" s="405"/>
      <c r="I437" s="405"/>
      <c r="J437" s="405"/>
      <c r="K437" s="405"/>
      <c r="L437" s="405"/>
    </row>
    <row r="438" spans="3:12">
      <c r="C438" s="405"/>
      <c r="D438" s="405"/>
      <c r="E438" s="405"/>
      <c r="F438" s="405"/>
      <c r="G438" s="405"/>
      <c r="H438" s="405"/>
      <c r="I438" s="405"/>
      <c r="J438" s="405"/>
      <c r="K438" s="405"/>
      <c r="L438" s="405"/>
    </row>
    <row r="439" spans="3:12">
      <c r="C439" s="405"/>
      <c r="D439" s="405"/>
      <c r="E439" s="405"/>
      <c r="F439" s="405"/>
      <c r="G439" s="405"/>
      <c r="H439" s="405"/>
      <c r="I439" s="405"/>
      <c r="J439" s="405"/>
      <c r="K439" s="405"/>
      <c r="L439" s="405"/>
    </row>
    <row r="440" spans="3:12">
      <c r="C440" s="405"/>
      <c r="D440" s="405"/>
      <c r="E440" s="405"/>
      <c r="F440" s="405"/>
      <c r="G440" s="405"/>
      <c r="H440" s="405"/>
      <c r="I440" s="405"/>
      <c r="J440" s="405"/>
      <c r="K440" s="405"/>
      <c r="L440" s="405"/>
    </row>
    <row r="441" spans="3:12">
      <c r="C441" s="405"/>
      <c r="D441" s="405"/>
      <c r="E441" s="405"/>
      <c r="F441" s="405"/>
      <c r="G441" s="405"/>
      <c r="H441" s="405"/>
      <c r="I441" s="405"/>
      <c r="J441" s="405"/>
      <c r="K441" s="405"/>
      <c r="L441" s="405"/>
    </row>
    <row r="442" spans="3:12">
      <c r="C442" s="405"/>
      <c r="D442" s="405"/>
      <c r="E442" s="405"/>
      <c r="F442" s="405"/>
      <c r="G442" s="405"/>
      <c r="H442" s="405"/>
      <c r="I442" s="405"/>
      <c r="J442" s="405"/>
      <c r="K442" s="405"/>
      <c r="L442" s="405"/>
    </row>
    <row r="443" spans="3:12">
      <c r="C443" s="405"/>
      <c r="D443" s="405"/>
      <c r="E443" s="405"/>
      <c r="F443" s="405"/>
      <c r="G443" s="405"/>
      <c r="H443" s="405"/>
      <c r="I443" s="405"/>
      <c r="J443" s="405"/>
      <c r="K443" s="405"/>
      <c r="L443" s="405"/>
    </row>
    <row r="444" spans="3:12">
      <c r="C444" s="405"/>
      <c r="D444" s="405"/>
      <c r="E444" s="405"/>
      <c r="F444" s="405"/>
      <c r="G444" s="405"/>
      <c r="H444" s="405"/>
      <c r="I444" s="405"/>
      <c r="J444" s="405"/>
      <c r="K444" s="405"/>
      <c r="L444" s="405"/>
    </row>
    <row r="445" spans="3:12">
      <c r="C445" s="405"/>
      <c r="D445" s="405"/>
      <c r="E445" s="405"/>
      <c r="F445" s="405"/>
      <c r="G445" s="405"/>
      <c r="H445" s="405"/>
      <c r="I445" s="405"/>
      <c r="J445" s="405"/>
      <c r="K445" s="405"/>
      <c r="L445" s="405"/>
    </row>
    <row r="446" spans="3:12">
      <c r="C446" s="405"/>
      <c r="D446" s="405"/>
      <c r="E446" s="405"/>
      <c r="F446" s="405"/>
      <c r="G446" s="405"/>
      <c r="H446" s="405"/>
      <c r="I446" s="405"/>
      <c r="J446" s="405"/>
      <c r="K446" s="405"/>
      <c r="L446" s="405"/>
    </row>
    <row r="447" spans="3:12">
      <c r="C447" s="405"/>
      <c r="D447" s="405"/>
      <c r="E447" s="405"/>
      <c r="F447" s="405"/>
      <c r="G447" s="405"/>
      <c r="H447" s="405"/>
      <c r="I447" s="405"/>
      <c r="J447" s="405"/>
      <c r="K447" s="405"/>
      <c r="L447" s="405"/>
    </row>
    <row r="448" spans="3:12">
      <c r="C448" s="405"/>
      <c r="D448" s="405"/>
      <c r="E448" s="405"/>
      <c r="F448" s="405"/>
      <c r="G448" s="405"/>
      <c r="H448" s="405"/>
      <c r="I448" s="405"/>
      <c r="J448" s="405"/>
      <c r="K448" s="405"/>
      <c r="L448" s="405"/>
    </row>
    <row r="449" spans="3:12">
      <c r="C449" s="405"/>
      <c r="D449" s="405"/>
      <c r="E449" s="405"/>
      <c r="F449" s="405"/>
      <c r="G449" s="405"/>
      <c r="H449" s="405"/>
      <c r="I449" s="405"/>
      <c r="J449" s="405"/>
      <c r="K449" s="405"/>
      <c r="L449" s="405"/>
    </row>
    <row r="450" spans="3:12">
      <c r="C450" s="405"/>
      <c r="D450" s="405"/>
      <c r="E450" s="405"/>
      <c r="F450" s="405"/>
      <c r="G450" s="405"/>
      <c r="H450" s="405"/>
      <c r="I450" s="405"/>
      <c r="J450" s="405"/>
      <c r="K450" s="405"/>
      <c r="L450" s="405"/>
    </row>
    <row r="451" spans="3:12">
      <c r="C451" s="405"/>
      <c r="D451" s="405"/>
      <c r="E451" s="405"/>
      <c r="F451" s="405"/>
      <c r="G451" s="405"/>
      <c r="H451" s="405"/>
      <c r="I451" s="405"/>
      <c r="J451" s="405"/>
      <c r="K451" s="405"/>
      <c r="L451" s="405"/>
    </row>
    <row r="452" spans="3:12">
      <c r="C452" s="405"/>
      <c r="D452" s="405"/>
      <c r="E452" s="405"/>
      <c r="F452" s="405"/>
      <c r="G452" s="405"/>
      <c r="H452" s="405"/>
      <c r="I452" s="405"/>
      <c r="J452" s="405"/>
      <c r="K452" s="405"/>
      <c r="L452" s="405"/>
    </row>
    <row r="453" spans="3:12">
      <c r="C453" s="405"/>
      <c r="D453" s="405"/>
      <c r="E453" s="405"/>
      <c r="F453" s="405"/>
      <c r="G453" s="405"/>
      <c r="H453" s="405"/>
      <c r="I453" s="405"/>
      <c r="J453" s="405"/>
      <c r="K453" s="405"/>
      <c r="L453" s="405"/>
    </row>
    <row r="454" spans="3:12">
      <c r="C454" s="405"/>
      <c r="D454" s="405"/>
      <c r="E454" s="405"/>
      <c r="F454" s="405"/>
      <c r="G454" s="405"/>
      <c r="H454" s="405"/>
      <c r="I454" s="405"/>
      <c r="J454" s="405"/>
      <c r="K454" s="405"/>
      <c r="L454" s="405"/>
    </row>
    <row r="455" spans="3:12">
      <c r="C455" s="405"/>
      <c r="D455" s="405"/>
      <c r="E455" s="405"/>
      <c r="F455" s="405"/>
      <c r="G455" s="405"/>
      <c r="H455" s="405"/>
      <c r="I455" s="405"/>
      <c r="J455" s="405"/>
      <c r="K455" s="405"/>
      <c r="L455" s="405"/>
    </row>
    <row r="456" spans="3:12">
      <c r="C456" s="405"/>
      <c r="D456" s="405"/>
      <c r="E456" s="405"/>
      <c r="F456" s="405"/>
      <c r="G456" s="405"/>
      <c r="H456" s="405"/>
      <c r="I456" s="405"/>
      <c r="J456" s="405"/>
      <c r="K456" s="405"/>
      <c r="L456" s="405"/>
    </row>
    <row r="457" spans="3:12">
      <c r="C457" s="405"/>
      <c r="D457" s="405"/>
      <c r="E457" s="405"/>
      <c r="F457" s="405"/>
      <c r="G457" s="405"/>
      <c r="H457" s="405"/>
      <c r="I457" s="405"/>
      <c r="J457" s="405"/>
      <c r="K457" s="405"/>
      <c r="L457" s="405"/>
    </row>
    <row r="458" spans="3:12">
      <c r="C458" s="405"/>
      <c r="D458" s="405"/>
      <c r="E458" s="405"/>
      <c r="F458" s="405"/>
      <c r="G458" s="405"/>
      <c r="H458" s="405"/>
      <c r="I458" s="405"/>
      <c r="J458" s="405"/>
      <c r="K458" s="405"/>
      <c r="L458" s="405"/>
    </row>
    <row r="459" spans="3:12">
      <c r="C459" s="405"/>
      <c r="D459" s="405"/>
      <c r="E459" s="405"/>
      <c r="F459" s="405"/>
      <c r="G459" s="405"/>
      <c r="H459" s="405"/>
      <c r="I459" s="405"/>
      <c r="J459" s="405"/>
      <c r="K459" s="405"/>
      <c r="L459" s="405"/>
    </row>
    <row r="460" spans="3:12">
      <c r="C460" s="405"/>
      <c r="D460" s="405"/>
      <c r="E460" s="405"/>
      <c r="F460" s="405"/>
      <c r="G460" s="405"/>
      <c r="H460" s="405"/>
      <c r="I460" s="405"/>
      <c r="J460" s="405"/>
      <c r="K460" s="405"/>
      <c r="L460" s="405"/>
    </row>
    <row r="461" spans="3:12">
      <c r="C461" s="405"/>
      <c r="D461" s="405"/>
      <c r="E461" s="405"/>
      <c r="F461" s="405"/>
      <c r="G461" s="405"/>
      <c r="H461" s="405"/>
      <c r="I461" s="405"/>
      <c r="J461" s="405"/>
      <c r="K461" s="405"/>
      <c r="L461" s="405"/>
    </row>
    <row r="462" spans="3:12">
      <c r="C462" s="405"/>
      <c r="D462" s="405"/>
      <c r="E462" s="405"/>
      <c r="F462" s="405"/>
      <c r="G462" s="405"/>
      <c r="H462" s="405"/>
      <c r="I462" s="405"/>
      <c r="J462" s="405"/>
      <c r="K462" s="405"/>
      <c r="L462" s="405"/>
    </row>
    <row r="463" spans="3:12">
      <c r="C463" s="405"/>
      <c r="D463" s="405"/>
      <c r="E463" s="405"/>
      <c r="F463" s="405"/>
      <c r="G463" s="405"/>
      <c r="H463" s="405"/>
      <c r="I463" s="405"/>
      <c r="J463" s="405"/>
      <c r="K463" s="405"/>
      <c r="L463" s="405"/>
    </row>
    <row r="464" spans="3:12">
      <c r="C464" s="405"/>
      <c r="D464" s="405"/>
      <c r="E464" s="405"/>
      <c r="F464" s="405"/>
      <c r="G464" s="405"/>
      <c r="H464" s="405"/>
      <c r="I464" s="405"/>
      <c r="J464" s="405"/>
      <c r="K464" s="405"/>
      <c r="L464" s="405"/>
    </row>
    <row r="465" spans="3:12">
      <c r="C465" s="405"/>
      <c r="D465" s="405"/>
      <c r="E465" s="405"/>
      <c r="F465" s="405"/>
      <c r="G465" s="405"/>
      <c r="H465" s="405"/>
      <c r="I465" s="405"/>
      <c r="J465" s="405"/>
      <c r="K465" s="405"/>
      <c r="L465" s="405"/>
    </row>
    <row r="466" spans="3:12">
      <c r="C466" s="405"/>
      <c r="D466" s="405"/>
      <c r="E466" s="405"/>
      <c r="F466" s="405"/>
      <c r="G466" s="405"/>
      <c r="H466" s="405"/>
      <c r="I466" s="405"/>
      <c r="J466" s="405"/>
      <c r="K466" s="405"/>
      <c r="L466" s="405"/>
    </row>
    <row r="467" spans="3:12">
      <c r="C467" s="405"/>
      <c r="D467" s="405"/>
      <c r="E467" s="405"/>
      <c r="F467" s="405"/>
      <c r="G467" s="405"/>
      <c r="H467" s="405"/>
      <c r="I467" s="405"/>
      <c r="J467" s="405"/>
      <c r="K467" s="405"/>
      <c r="L467" s="405"/>
    </row>
    <row r="468" spans="3:12">
      <c r="C468" s="405"/>
      <c r="D468" s="405"/>
      <c r="E468" s="405"/>
      <c r="F468" s="405"/>
      <c r="G468" s="405"/>
      <c r="H468" s="405"/>
      <c r="I468" s="405"/>
      <c r="J468" s="405"/>
      <c r="K468" s="405"/>
      <c r="L468" s="405"/>
    </row>
    <row r="469" spans="3:12">
      <c r="C469" s="405"/>
      <c r="D469" s="405"/>
      <c r="E469" s="405"/>
      <c r="F469" s="405"/>
      <c r="G469" s="405"/>
      <c r="H469" s="405"/>
      <c r="I469" s="405"/>
      <c r="J469" s="405"/>
      <c r="K469" s="405"/>
      <c r="L469" s="405"/>
    </row>
    <row r="470" spans="3:12">
      <c r="C470" s="405"/>
      <c r="D470" s="405"/>
      <c r="E470" s="405"/>
      <c r="F470" s="405"/>
      <c r="G470" s="405"/>
      <c r="H470" s="405"/>
      <c r="I470" s="405"/>
      <c r="J470" s="405"/>
      <c r="K470" s="405"/>
      <c r="L470" s="405"/>
    </row>
    <row r="471" spans="3:12">
      <c r="C471" s="405"/>
      <c r="D471" s="405"/>
      <c r="E471" s="405"/>
      <c r="F471" s="405"/>
      <c r="G471" s="405"/>
      <c r="H471" s="405"/>
      <c r="I471" s="405"/>
      <c r="J471" s="405"/>
      <c r="K471" s="405"/>
      <c r="L471" s="405"/>
    </row>
    <row r="472" spans="3:12">
      <c r="C472" s="405"/>
      <c r="D472" s="405"/>
      <c r="E472" s="405"/>
      <c r="F472" s="405"/>
      <c r="G472" s="405"/>
      <c r="H472" s="405"/>
      <c r="I472" s="405"/>
      <c r="J472" s="405"/>
      <c r="K472" s="405"/>
      <c r="L472" s="405"/>
    </row>
    <row r="473" spans="3:12">
      <c r="C473" s="405"/>
      <c r="D473" s="405"/>
      <c r="E473" s="405"/>
      <c r="F473" s="405"/>
      <c r="G473" s="405"/>
      <c r="H473" s="405"/>
      <c r="I473" s="405"/>
      <c r="J473" s="405"/>
      <c r="K473" s="405"/>
      <c r="L473" s="405"/>
    </row>
    <row r="474" spans="3:12">
      <c r="C474" s="405"/>
      <c r="D474" s="405"/>
      <c r="E474" s="405"/>
      <c r="F474" s="405"/>
      <c r="G474" s="405"/>
      <c r="H474" s="405"/>
      <c r="I474" s="405"/>
      <c r="J474" s="405"/>
      <c r="K474" s="405"/>
      <c r="L474" s="405"/>
    </row>
    <row r="475" spans="3:12">
      <c r="C475" s="405"/>
      <c r="D475" s="405"/>
      <c r="E475" s="405"/>
      <c r="F475" s="405"/>
      <c r="G475" s="405"/>
      <c r="H475" s="405"/>
      <c r="I475" s="405"/>
      <c r="J475" s="405"/>
      <c r="K475" s="405"/>
      <c r="L475" s="405"/>
    </row>
    <row r="476" spans="3:12">
      <c r="C476" s="405"/>
      <c r="D476" s="405"/>
      <c r="E476" s="405"/>
      <c r="F476" s="405"/>
      <c r="G476" s="405"/>
      <c r="H476" s="405"/>
      <c r="I476" s="405"/>
      <c r="J476" s="405"/>
      <c r="K476" s="405"/>
      <c r="L476" s="405"/>
    </row>
    <row r="477" spans="3:12">
      <c r="C477" s="405"/>
      <c r="D477" s="405"/>
      <c r="E477" s="405"/>
      <c r="F477" s="405"/>
      <c r="G477" s="405"/>
      <c r="H477" s="405"/>
      <c r="I477" s="405"/>
      <c r="J477" s="405"/>
      <c r="K477" s="405"/>
      <c r="L477" s="405"/>
    </row>
    <row r="478" spans="3:12">
      <c r="C478" s="405"/>
      <c r="D478" s="405"/>
      <c r="E478" s="405"/>
      <c r="F478" s="405"/>
      <c r="G478" s="405"/>
      <c r="H478" s="405"/>
      <c r="I478" s="405"/>
      <c r="J478" s="405"/>
      <c r="K478" s="405"/>
      <c r="L478" s="405"/>
    </row>
    <row r="479" spans="3:12">
      <c r="C479" s="405"/>
      <c r="D479" s="405"/>
      <c r="E479" s="405"/>
      <c r="F479" s="405"/>
      <c r="G479" s="405"/>
      <c r="H479" s="405"/>
      <c r="I479" s="405"/>
      <c r="J479" s="405"/>
      <c r="K479" s="405"/>
      <c r="L479" s="405"/>
    </row>
    <row r="480" spans="3:12">
      <c r="C480" s="405"/>
      <c r="D480" s="405"/>
      <c r="E480" s="405"/>
      <c r="F480" s="405"/>
      <c r="G480" s="405"/>
      <c r="H480" s="405"/>
      <c r="I480" s="405"/>
      <c r="J480" s="405"/>
      <c r="K480" s="405"/>
      <c r="L480" s="405"/>
    </row>
    <row r="481" spans="3:12">
      <c r="C481" s="405"/>
      <c r="D481" s="405"/>
      <c r="E481" s="405"/>
      <c r="F481" s="405"/>
      <c r="G481" s="405"/>
      <c r="H481" s="405"/>
      <c r="I481" s="405"/>
      <c r="J481" s="405"/>
      <c r="K481" s="405"/>
      <c r="L481" s="405"/>
    </row>
    <row r="482" spans="3:12">
      <c r="C482" s="405"/>
      <c r="D482" s="405"/>
      <c r="E482" s="405"/>
      <c r="F482" s="405"/>
      <c r="G482" s="405"/>
      <c r="H482" s="405"/>
      <c r="I482" s="405"/>
      <c r="J482" s="405"/>
      <c r="K482" s="405"/>
      <c r="L482" s="405"/>
    </row>
    <row r="483" spans="3:12">
      <c r="C483" s="405"/>
      <c r="D483" s="405"/>
      <c r="E483" s="405"/>
      <c r="F483" s="405"/>
      <c r="G483" s="405"/>
      <c r="H483" s="405"/>
      <c r="I483" s="405"/>
      <c r="J483" s="405"/>
      <c r="K483" s="405"/>
      <c r="L483" s="405"/>
    </row>
    <row r="484" spans="3:12">
      <c r="C484" s="405"/>
      <c r="D484" s="405"/>
      <c r="E484" s="405"/>
      <c r="F484" s="405"/>
      <c r="G484" s="405"/>
      <c r="H484" s="405"/>
      <c r="I484" s="405"/>
      <c r="J484" s="405"/>
      <c r="K484" s="405"/>
      <c r="L484" s="405"/>
    </row>
    <row r="485" spans="3:12">
      <c r="C485" s="405"/>
      <c r="D485" s="405"/>
      <c r="E485" s="405"/>
      <c r="F485" s="405"/>
      <c r="G485" s="405"/>
      <c r="H485" s="405"/>
      <c r="I485" s="405"/>
      <c r="J485" s="405"/>
      <c r="K485" s="405"/>
      <c r="L485" s="405"/>
    </row>
    <row r="486" spans="3:12">
      <c r="C486" s="405"/>
      <c r="D486" s="405"/>
      <c r="E486" s="405"/>
      <c r="F486" s="405"/>
      <c r="G486" s="405"/>
      <c r="H486" s="405"/>
      <c r="I486" s="405"/>
      <c r="J486" s="405"/>
      <c r="K486" s="405"/>
      <c r="L486" s="405"/>
    </row>
    <row r="487" spans="3:12">
      <c r="C487" s="405"/>
      <c r="D487" s="405"/>
      <c r="E487" s="405"/>
      <c r="F487" s="405"/>
      <c r="G487" s="405"/>
      <c r="H487" s="405"/>
      <c r="I487" s="405"/>
      <c r="J487" s="405"/>
      <c r="K487" s="405"/>
      <c r="L487" s="405"/>
    </row>
    <row r="488" spans="3:12">
      <c r="C488" s="405"/>
      <c r="D488" s="405"/>
      <c r="E488" s="405"/>
      <c r="F488" s="405"/>
      <c r="G488" s="405"/>
      <c r="H488" s="405"/>
      <c r="I488" s="405"/>
      <c r="J488" s="405"/>
      <c r="K488" s="405"/>
      <c r="L488" s="405"/>
    </row>
    <row r="489" spans="3:12">
      <c r="C489" s="405"/>
      <c r="D489" s="405"/>
      <c r="E489" s="405"/>
      <c r="F489" s="405"/>
      <c r="G489" s="405"/>
      <c r="H489" s="405"/>
      <c r="I489" s="405"/>
      <c r="J489" s="405"/>
      <c r="K489" s="405"/>
      <c r="L489" s="405"/>
    </row>
    <row r="490" spans="3:12">
      <c r="C490" s="405"/>
      <c r="D490" s="405"/>
      <c r="E490" s="405"/>
      <c r="F490" s="405"/>
      <c r="G490" s="405"/>
      <c r="H490" s="405"/>
      <c r="I490" s="405"/>
      <c r="J490" s="405"/>
      <c r="K490" s="405"/>
      <c r="L490" s="405"/>
    </row>
    <row r="491" spans="3:12">
      <c r="C491" s="405"/>
      <c r="D491" s="405"/>
      <c r="E491" s="405"/>
      <c r="F491" s="405"/>
      <c r="G491" s="405"/>
      <c r="H491" s="405"/>
      <c r="I491" s="405"/>
      <c r="J491" s="405"/>
      <c r="K491" s="405"/>
      <c r="L491" s="405"/>
    </row>
    <row r="492" spans="3:12">
      <c r="C492" s="405"/>
      <c r="D492" s="405"/>
      <c r="E492" s="405"/>
      <c r="F492" s="405"/>
      <c r="G492" s="405"/>
      <c r="H492" s="405"/>
      <c r="I492" s="405"/>
      <c r="J492" s="405"/>
      <c r="K492" s="405"/>
      <c r="L492" s="405"/>
    </row>
    <row r="493" spans="3:12">
      <c r="C493" s="405"/>
      <c r="D493" s="405"/>
      <c r="E493" s="405"/>
      <c r="F493" s="405"/>
      <c r="G493" s="405"/>
      <c r="H493" s="405"/>
      <c r="I493" s="405"/>
      <c r="J493" s="405"/>
      <c r="K493" s="405"/>
      <c r="L493" s="405"/>
    </row>
    <row r="494" spans="3:12">
      <c r="C494" s="405"/>
      <c r="D494" s="405"/>
      <c r="E494" s="405"/>
      <c r="F494" s="405"/>
      <c r="G494" s="405"/>
      <c r="H494" s="405"/>
      <c r="I494" s="405"/>
      <c r="J494" s="405"/>
      <c r="K494" s="405"/>
      <c r="L494" s="405"/>
    </row>
    <row r="495" spans="3:12">
      <c r="C495" s="405"/>
      <c r="D495" s="405"/>
      <c r="E495" s="405"/>
      <c r="F495" s="405"/>
      <c r="G495" s="405"/>
      <c r="H495" s="405"/>
      <c r="I495" s="405"/>
      <c r="J495" s="405"/>
      <c r="K495" s="405"/>
      <c r="L495" s="405"/>
    </row>
    <row r="496" spans="3:12">
      <c r="C496" s="405"/>
      <c r="D496" s="405"/>
      <c r="E496" s="405"/>
      <c r="F496" s="405"/>
      <c r="G496" s="405"/>
      <c r="H496" s="405"/>
      <c r="I496" s="405"/>
      <c r="J496" s="405"/>
      <c r="K496" s="405"/>
      <c r="L496" s="405"/>
    </row>
    <row r="497" spans="3:12">
      <c r="C497" s="405"/>
      <c r="D497" s="405"/>
      <c r="E497" s="405"/>
      <c r="F497" s="405"/>
      <c r="G497" s="405"/>
      <c r="H497" s="405"/>
      <c r="I497" s="405"/>
      <c r="J497" s="405"/>
      <c r="K497" s="405"/>
      <c r="L497" s="405"/>
    </row>
    <row r="498" spans="3:12">
      <c r="C498" s="405"/>
      <c r="D498" s="405"/>
      <c r="E498" s="405"/>
      <c r="F498" s="405"/>
      <c r="G498" s="405"/>
      <c r="H498" s="405"/>
      <c r="I498" s="405"/>
      <c r="J498" s="405"/>
      <c r="K498" s="405"/>
      <c r="L498" s="405"/>
    </row>
    <row r="499" spans="3:12">
      <c r="C499" s="405"/>
      <c r="D499" s="405"/>
      <c r="E499" s="405"/>
      <c r="F499" s="405"/>
      <c r="G499" s="405"/>
      <c r="H499" s="405"/>
      <c r="I499" s="405"/>
      <c r="J499" s="405"/>
      <c r="K499" s="405"/>
      <c r="L499" s="405"/>
    </row>
    <row r="500" spans="3:12">
      <c r="C500" s="405"/>
      <c r="D500" s="405"/>
      <c r="E500" s="405"/>
      <c r="F500" s="405"/>
      <c r="G500" s="405"/>
      <c r="H500" s="405"/>
      <c r="I500" s="405"/>
      <c r="J500" s="405"/>
      <c r="K500" s="405"/>
      <c r="L500" s="405"/>
    </row>
    <row r="501" spans="3:12">
      <c r="C501" s="405"/>
      <c r="D501" s="405"/>
      <c r="E501" s="405"/>
      <c r="F501" s="405"/>
      <c r="G501" s="405"/>
      <c r="H501" s="405"/>
      <c r="I501" s="405"/>
      <c r="J501" s="405"/>
      <c r="K501" s="405"/>
      <c r="L501" s="405"/>
    </row>
    <row r="502" spans="3:12">
      <c r="C502" s="405"/>
      <c r="D502" s="405"/>
      <c r="E502" s="405"/>
      <c r="F502" s="405"/>
      <c r="G502" s="405"/>
      <c r="H502" s="405"/>
      <c r="I502" s="405"/>
      <c r="J502" s="405"/>
      <c r="K502" s="405"/>
      <c r="L502" s="405"/>
    </row>
    <row r="503" spans="3:12">
      <c r="C503" s="405"/>
      <c r="D503" s="405"/>
      <c r="E503" s="405"/>
      <c r="F503" s="405"/>
      <c r="G503" s="405"/>
      <c r="H503" s="405"/>
      <c r="I503" s="405"/>
      <c r="J503" s="405"/>
      <c r="K503" s="405"/>
      <c r="L503" s="405"/>
    </row>
    <row r="504" spans="3:12">
      <c r="C504" s="405"/>
      <c r="D504" s="405"/>
      <c r="E504" s="405"/>
      <c r="F504" s="405"/>
      <c r="G504" s="405"/>
      <c r="H504" s="405"/>
      <c r="I504" s="405"/>
      <c r="J504" s="405"/>
      <c r="K504" s="405"/>
      <c r="L504" s="405"/>
    </row>
    <row r="505" spans="3:12">
      <c r="C505" s="405"/>
      <c r="D505" s="405"/>
      <c r="E505" s="405"/>
      <c r="F505" s="405"/>
      <c r="G505" s="405"/>
      <c r="H505" s="405"/>
      <c r="I505" s="405"/>
      <c r="J505" s="405"/>
      <c r="K505" s="405"/>
      <c r="L505" s="405"/>
    </row>
    <row r="506" spans="3:12">
      <c r="C506" s="405"/>
      <c r="D506" s="405"/>
      <c r="E506" s="405"/>
      <c r="F506" s="405"/>
      <c r="G506" s="405"/>
      <c r="H506" s="405"/>
      <c r="I506" s="405"/>
      <c r="J506" s="405"/>
      <c r="K506" s="405"/>
      <c r="L506" s="405"/>
    </row>
    <row r="507" spans="3:12">
      <c r="C507" s="405"/>
      <c r="D507" s="405"/>
      <c r="E507" s="405"/>
      <c r="F507" s="405"/>
      <c r="G507" s="405"/>
      <c r="H507" s="405"/>
      <c r="I507" s="405"/>
      <c r="J507" s="405"/>
      <c r="K507" s="405"/>
      <c r="L507" s="405"/>
    </row>
    <row r="508" spans="3:12">
      <c r="C508" s="405"/>
      <c r="D508" s="405"/>
      <c r="E508" s="405"/>
      <c r="F508" s="405"/>
      <c r="G508" s="405"/>
      <c r="H508" s="405"/>
      <c r="I508" s="405"/>
      <c r="J508" s="405"/>
      <c r="K508" s="405"/>
      <c r="L508" s="405"/>
    </row>
    <row r="509" spans="3:12">
      <c r="C509" s="405"/>
      <c r="D509" s="405"/>
      <c r="E509" s="405"/>
      <c r="F509" s="405"/>
      <c r="G509" s="405"/>
      <c r="H509" s="405"/>
      <c r="I509" s="405"/>
      <c r="J509" s="405"/>
      <c r="K509" s="405"/>
      <c r="L509" s="405"/>
    </row>
    <row r="510" spans="3:12">
      <c r="C510" s="405"/>
      <c r="D510" s="405"/>
      <c r="E510" s="405"/>
      <c r="F510" s="405"/>
      <c r="G510" s="405"/>
      <c r="H510" s="405"/>
      <c r="I510" s="405"/>
      <c r="J510" s="405"/>
      <c r="K510" s="405"/>
      <c r="L510" s="405"/>
    </row>
    <row r="511" spans="3:12">
      <c r="C511" s="405"/>
      <c r="D511" s="405"/>
      <c r="E511" s="405"/>
      <c r="F511" s="405"/>
      <c r="G511" s="405"/>
      <c r="H511" s="405"/>
      <c r="I511" s="405"/>
      <c r="J511" s="405"/>
      <c r="K511" s="405"/>
      <c r="L511" s="405"/>
    </row>
    <row r="512" spans="3:12">
      <c r="C512" s="405"/>
      <c r="D512" s="405"/>
      <c r="E512" s="405"/>
      <c r="F512" s="405"/>
      <c r="G512" s="405"/>
      <c r="H512" s="405"/>
      <c r="I512" s="405"/>
      <c r="J512" s="405"/>
      <c r="K512" s="405"/>
      <c r="L512" s="405"/>
    </row>
    <row r="513" spans="3:12">
      <c r="C513" s="405"/>
      <c r="D513" s="405"/>
      <c r="E513" s="405"/>
      <c r="F513" s="405"/>
      <c r="G513" s="405"/>
      <c r="H513" s="405"/>
      <c r="I513" s="405"/>
      <c r="J513" s="405"/>
      <c r="K513" s="405"/>
      <c r="L513" s="405"/>
    </row>
    <row r="514" spans="3:12">
      <c r="C514" s="405"/>
      <c r="D514" s="405"/>
      <c r="E514" s="405"/>
      <c r="F514" s="405"/>
      <c r="G514" s="405"/>
      <c r="H514" s="405"/>
      <c r="I514" s="405"/>
      <c r="J514" s="405"/>
      <c r="K514" s="405"/>
      <c r="L514" s="405"/>
    </row>
    <row r="515" spans="3:12">
      <c r="C515" s="405"/>
      <c r="D515" s="405"/>
      <c r="E515" s="405"/>
      <c r="F515" s="405"/>
      <c r="G515" s="405"/>
      <c r="H515" s="405"/>
      <c r="I515" s="405"/>
      <c r="J515" s="405"/>
      <c r="K515" s="405"/>
      <c r="L515" s="405"/>
    </row>
    <row r="516" spans="3:12">
      <c r="C516" s="405"/>
      <c r="D516" s="405"/>
      <c r="E516" s="405"/>
      <c r="F516" s="405"/>
      <c r="G516" s="405"/>
      <c r="H516" s="405"/>
      <c r="I516" s="405"/>
      <c r="J516" s="405"/>
      <c r="K516" s="405"/>
      <c r="L516" s="405"/>
    </row>
    <row r="517" spans="3:12">
      <c r="C517" s="405"/>
      <c r="D517" s="405"/>
      <c r="E517" s="405"/>
      <c r="F517" s="405"/>
      <c r="G517" s="405"/>
      <c r="H517" s="405"/>
      <c r="I517" s="405"/>
      <c r="J517" s="405"/>
      <c r="K517" s="405"/>
      <c r="L517" s="405"/>
    </row>
    <row r="518" spans="3:12">
      <c r="C518" s="405"/>
      <c r="D518" s="405"/>
      <c r="E518" s="405"/>
      <c r="F518" s="405"/>
      <c r="G518" s="405"/>
      <c r="H518" s="405"/>
      <c r="I518" s="405"/>
      <c r="J518" s="405"/>
      <c r="K518" s="405"/>
      <c r="L518" s="405"/>
    </row>
    <row r="519" spans="3:12">
      <c r="C519" s="405"/>
      <c r="D519" s="405"/>
      <c r="E519" s="405"/>
      <c r="F519" s="405"/>
      <c r="G519" s="405"/>
      <c r="H519" s="405"/>
      <c r="I519" s="405"/>
      <c r="J519" s="405"/>
      <c r="K519" s="405"/>
      <c r="L519" s="405"/>
    </row>
    <row r="520" spans="3:12">
      <c r="C520" s="405"/>
      <c r="D520" s="405"/>
      <c r="E520" s="405"/>
      <c r="F520" s="405"/>
      <c r="G520" s="405"/>
      <c r="H520" s="405"/>
      <c r="I520" s="405"/>
      <c r="J520" s="405"/>
      <c r="K520" s="405"/>
      <c r="L520" s="405"/>
    </row>
    <row r="521" spans="3:12">
      <c r="C521" s="405"/>
      <c r="D521" s="405"/>
      <c r="E521" s="405"/>
      <c r="F521" s="405"/>
      <c r="G521" s="405"/>
      <c r="H521" s="405"/>
      <c r="I521" s="405"/>
      <c r="J521" s="405"/>
      <c r="K521" s="405"/>
      <c r="L521" s="405"/>
    </row>
    <row r="522" spans="3:12">
      <c r="C522" s="405"/>
      <c r="D522" s="405"/>
      <c r="E522" s="405"/>
      <c r="F522" s="405"/>
      <c r="G522" s="405"/>
      <c r="H522" s="405"/>
      <c r="I522" s="405"/>
      <c r="J522" s="405"/>
      <c r="K522" s="405"/>
      <c r="L522" s="405"/>
    </row>
    <row r="523" spans="3:12">
      <c r="C523" s="405"/>
      <c r="D523" s="405"/>
      <c r="E523" s="405"/>
      <c r="F523" s="405"/>
      <c r="G523" s="405"/>
      <c r="H523" s="405"/>
      <c r="I523" s="405"/>
      <c r="J523" s="405"/>
      <c r="K523" s="405"/>
      <c r="L523" s="405"/>
    </row>
    <row r="524" spans="3:12">
      <c r="C524" s="405"/>
      <c r="D524" s="405"/>
      <c r="E524" s="405"/>
      <c r="F524" s="405"/>
      <c r="G524" s="405"/>
      <c r="H524" s="405"/>
      <c r="I524" s="405"/>
      <c r="J524" s="405"/>
      <c r="K524" s="405"/>
      <c r="L524" s="405"/>
    </row>
    <row r="525" spans="3:12">
      <c r="C525" s="405"/>
      <c r="D525" s="405"/>
      <c r="E525" s="405"/>
      <c r="F525" s="405"/>
      <c r="G525" s="405"/>
      <c r="H525" s="405"/>
      <c r="I525" s="405"/>
      <c r="J525" s="405"/>
      <c r="K525" s="405"/>
      <c r="L525" s="405"/>
    </row>
    <row r="526" spans="3:12">
      <c r="C526" s="405"/>
      <c r="D526" s="405"/>
      <c r="E526" s="405"/>
      <c r="F526" s="405"/>
      <c r="G526" s="405"/>
      <c r="H526" s="405"/>
      <c r="I526" s="405"/>
      <c r="J526" s="405"/>
      <c r="K526" s="405"/>
      <c r="L526" s="405"/>
    </row>
    <row r="527" spans="3:12">
      <c r="C527" s="405"/>
      <c r="D527" s="405"/>
      <c r="E527" s="405"/>
      <c r="F527" s="405"/>
      <c r="G527" s="405"/>
      <c r="H527" s="405"/>
      <c r="I527" s="405"/>
      <c r="J527" s="405"/>
      <c r="K527" s="405"/>
      <c r="L527" s="405"/>
    </row>
    <row r="528" spans="3:12">
      <c r="C528" s="405"/>
      <c r="D528" s="405"/>
      <c r="E528" s="405"/>
      <c r="F528" s="405"/>
      <c r="G528" s="405"/>
      <c r="H528" s="405"/>
      <c r="I528" s="405"/>
      <c r="J528" s="405"/>
      <c r="K528" s="405"/>
      <c r="L528" s="405"/>
    </row>
    <row r="529" spans="3:12">
      <c r="C529" s="405"/>
      <c r="D529" s="405"/>
      <c r="E529" s="405"/>
      <c r="F529" s="405"/>
      <c r="G529" s="405"/>
      <c r="H529" s="405"/>
      <c r="I529" s="405"/>
      <c r="J529" s="405"/>
      <c r="K529" s="405"/>
      <c r="L529" s="405"/>
    </row>
    <row r="530" spans="3:12">
      <c r="C530" s="405"/>
      <c r="D530" s="405"/>
      <c r="E530" s="405"/>
      <c r="F530" s="405"/>
      <c r="G530" s="405"/>
      <c r="H530" s="405"/>
      <c r="I530" s="405"/>
      <c r="J530" s="405"/>
      <c r="K530" s="405"/>
      <c r="L530" s="405"/>
    </row>
    <row r="531" spans="3:12">
      <c r="C531" s="405"/>
      <c r="D531" s="405"/>
      <c r="E531" s="405"/>
      <c r="F531" s="405"/>
      <c r="G531" s="405"/>
      <c r="H531" s="405"/>
      <c r="I531" s="405"/>
      <c r="J531" s="405"/>
      <c r="K531" s="405"/>
      <c r="L531" s="405"/>
    </row>
    <row r="532" spans="3:12">
      <c r="C532" s="405"/>
      <c r="D532" s="405"/>
      <c r="E532" s="405"/>
      <c r="F532" s="405"/>
      <c r="G532" s="405"/>
      <c r="H532" s="405"/>
      <c r="I532" s="405"/>
      <c r="J532" s="405"/>
      <c r="K532" s="405"/>
      <c r="L532" s="405"/>
    </row>
    <row r="533" spans="3:12">
      <c r="C533" s="405"/>
      <c r="D533" s="405"/>
      <c r="E533" s="405"/>
      <c r="F533" s="405"/>
      <c r="G533" s="405"/>
      <c r="H533" s="405"/>
      <c r="I533" s="405"/>
      <c r="J533" s="405"/>
      <c r="K533" s="405"/>
      <c r="L533" s="405"/>
    </row>
    <row r="534" spans="3:12">
      <c r="C534" s="405"/>
      <c r="D534" s="405"/>
      <c r="E534" s="405"/>
      <c r="F534" s="405"/>
      <c r="G534" s="405"/>
      <c r="H534" s="405"/>
      <c r="I534" s="405"/>
      <c r="J534" s="405"/>
      <c r="K534" s="405"/>
      <c r="L534" s="405"/>
    </row>
    <row r="535" spans="3:12">
      <c r="C535" s="405"/>
      <c r="D535" s="405"/>
      <c r="E535" s="405"/>
      <c r="F535" s="405"/>
      <c r="G535" s="405"/>
      <c r="H535" s="405"/>
      <c r="I535" s="405"/>
      <c r="J535" s="405"/>
      <c r="K535" s="405"/>
      <c r="L535" s="405"/>
    </row>
    <row r="536" spans="3:12">
      <c r="C536" s="405"/>
      <c r="D536" s="405"/>
      <c r="E536" s="405"/>
      <c r="F536" s="405"/>
      <c r="G536" s="405"/>
      <c r="H536" s="405"/>
      <c r="I536" s="405"/>
      <c r="J536" s="405"/>
      <c r="K536" s="405"/>
      <c r="L536" s="405"/>
    </row>
    <row r="537" spans="3:12">
      <c r="C537" s="405"/>
      <c r="D537" s="405"/>
      <c r="E537" s="405"/>
      <c r="F537" s="405"/>
      <c r="G537" s="405"/>
      <c r="H537" s="405"/>
      <c r="I537" s="405"/>
      <c r="J537" s="405"/>
      <c r="K537" s="405"/>
      <c r="L537" s="405"/>
    </row>
    <row r="538" spans="3:12">
      <c r="C538" s="405"/>
      <c r="D538" s="405"/>
      <c r="E538" s="405"/>
      <c r="F538" s="405"/>
      <c r="G538" s="405"/>
      <c r="H538" s="405"/>
      <c r="I538" s="405"/>
      <c r="J538" s="405"/>
      <c r="K538" s="405"/>
      <c r="L538" s="405"/>
    </row>
    <row r="539" spans="3:12">
      <c r="C539" s="405"/>
      <c r="D539" s="405"/>
      <c r="E539" s="405"/>
      <c r="F539" s="405"/>
      <c r="G539" s="405"/>
      <c r="H539" s="405"/>
      <c r="I539" s="405"/>
      <c r="J539" s="405"/>
      <c r="K539" s="405"/>
      <c r="L539" s="405"/>
    </row>
    <row r="540" spans="3:12">
      <c r="C540" s="405"/>
      <c r="D540" s="405"/>
      <c r="E540" s="405"/>
      <c r="F540" s="405"/>
      <c r="G540" s="405"/>
      <c r="H540" s="405"/>
      <c r="I540" s="405"/>
      <c r="J540" s="405"/>
      <c r="K540" s="405"/>
      <c r="L540" s="405"/>
    </row>
    <row r="541" spans="3:12">
      <c r="C541" s="405"/>
      <c r="D541" s="405"/>
      <c r="E541" s="405"/>
      <c r="F541" s="405"/>
      <c r="G541" s="405"/>
      <c r="H541" s="405"/>
      <c r="I541" s="405"/>
      <c r="J541" s="405"/>
      <c r="K541" s="405"/>
      <c r="L541" s="405"/>
    </row>
    <row r="542" spans="3:12">
      <c r="C542" s="405"/>
      <c r="D542" s="405"/>
      <c r="E542" s="405"/>
      <c r="F542" s="405"/>
      <c r="G542" s="405"/>
      <c r="H542" s="405"/>
      <c r="I542" s="405"/>
      <c r="J542" s="405"/>
      <c r="K542" s="405"/>
      <c r="L542" s="405"/>
    </row>
    <row r="543" spans="3:12">
      <c r="C543" s="405"/>
      <c r="D543" s="405"/>
      <c r="E543" s="405"/>
      <c r="F543" s="405"/>
      <c r="G543" s="405"/>
      <c r="H543" s="405"/>
      <c r="I543" s="405"/>
      <c r="J543" s="405"/>
      <c r="K543" s="405"/>
      <c r="L543" s="405"/>
    </row>
    <row r="544" spans="3:12">
      <c r="C544" s="405"/>
      <c r="D544" s="405"/>
      <c r="E544" s="405"/>
      <c r="F544" s="405"/>
      <c r="G544" s="405"/>
      <c r="H544" s="405"/>
      <c r="I544" s="405"/>
      <c r="J544" s="405"/>
      <c r="K544" s="405"/>
      <c r="L544" s="405"/>
    </row>
    <row r="545" spans="3:12">
      <c r="C545" s="405"/>
      <c r="D545" s="405"/>
      <c r="E545" s="405"/>
      <c r="F545" s="405"/>
      <c r="G545" s="405"/>
      <c r="H545" s="405"/>
      <c r="I545" s="405"/>
      <c r="J545" s="405"/>
      <c r="K545" s="405"/>
      <c r="L545" s="405"/>
    </row>
    <row r="546" spans="3:12">
      <c r="C546" s="405"/>
      <c r="D546" s="405"/>
      <c r="E546" s="405"/>
      <c r="F546" s="405"/>
      <c r="G546" s="405"/>
      <c r="H546" s="405"/>
      <c r="I546" s="405"/>
      <c r="J546" s="405"/>
      <c r="K546" s="405"/>
      <c r="L546" s="405"/>
    </row>
    <row r="547" spans="3:12">
      <c r="C547" s="405"/>
      <c r="D547" s="405"/>
      <c r="E547" s="405"/>
      <c r="F547" s="405"/>
      <c r="G547" s="405"/>
      <c r="H547" s="405"/>
      <c r="I547" s="405"/>
      <c r="J547" s="405"/>
      <c r="K547" s="405"/>
      <c r="L547" s="405"/>
    </row>
    <row r="548" spans="3:12">
      <c r="C548" s="405"/>
      <c r="D548" s="405"/>
      <c r="E548" s="405"/>
      <c r="F548" s="405"/>
      <c r="G548" s="405"/>
      <c r="H548" s="405"/>
      <c r="I548" s="405"/>
      <c r="J548" s="405"/>
      <c r="K548" s="405"/>
      <c r="L548" s="405"/>
    </row>
    <row r="549" spans="3:12">
      <c r="C549" s="405"/>
      <c r="D549" s="405"/>
      <c r="E549" s="405"/>
      <c r="F549" s="405"/>
      <c r="G549" s="405"/>
      <c r="H549" s="405"/>
      <c r="I549" s="405"/>
      <c r="J549" s="405"/>
      <c r="K549" s="405"/>
      <c r="L549" s="405"/>
    </row>
    <row r="550" spans="3:12">
      <c r="C550" s="405"/>
      <c r="D550" s="405"/>
      <c r="E550" s="405"/>
      <c r="F550" s="405"/>
      <c r="G550" s="405"/>
      <c r="H550" s="405"/>
      <c r="I550" s="405"/>
      <c r="J550" s="405"/>
      <c r="K550" s="405"/>
      <c r="L550" s="405"/>
    </row>
    <row r="551" spans="3:12">
      <c r="C551" s="405"/>
      <c r="D551" s="405"/>
      <c r="E551" s="405"/>
      <c r="F551" s="405"/>
      <c r="G551" s="405"/>
      <c r="H551" s="405"/>
      <c r="I551" s="405"/>
      <c r="J551" s="405"/>
      <c r="K551" s="405"/>
      <c r="L551" s="405"/>
    </row>
    <row r="552" spans="3:12">
      <c r="C552" s="405"/>
      <c r="D552" s="405"/>
      <c r="E552" s="405"/>
      <c r="F552" s="405"/>
      <c r="G552" s="405"/>
      <c r="H552" s="405"/>
      <c r="I552" s="405"/>
      <c r="J552" s="405"/>
      <c r="K552" s="405"/>
      <c r="L552" s="405"/>
    </row>
    <row r="553" spans="3:12">
      <c r="C553" s="405"/>
      <c r="D553" s="405"/>
      <c r="E553" s="405"/>
      <c r="F553" s="405"/>
      <c r="G553" s="405"/>
      <c r="H553" s="405"/>
      <c r="I553" s="405"/>
      <c r="J553" s="405"/>
      <c r="K553" s="405"/>
      <c r="L553" s="405"/>
    </row>
    <row r="554" spans="3:12">
      <c r="C554" s="405"/>
      <c r="D554" s="405"/>
      <c r="E554" s="405"/>
      <c r="F554" s="405"/>
      <c r="G554" s="405"/>
      <c r="H554" s="405"/>
      <c r="I554" s="405"/>
      <c r="J554" s="405"/>
      <c r="K554" s="405"/>
      <c r="L554" s="405"/>
    </row>
    <row r="555" spans="3:12">
      <c r="C555" s="405"/>
      <c r="D555" s="405"/>
      <c r="E555" s="405"/>
      <c r="F555" s="405"/>
      <c r="G555" s="405"/>
      <c r="H555" s="405"/>
      <c r="I555" s="405"/>
      <c r="J555" s="405"/>
      <c r="K555" s="405"/>
      <c r="L555" s="405"/>
    </row>
    <row r="556" spans="3:12">
      <c r="C556" s="405"/>
      <c r="D556" s="405"/>
      <c r="E556" s="405"/>
      <c r="F556" s="405"/>
      <c r="G556" s="405"/>
      <c r="H556" s="405"/>
      <c r="I556" s="405"/>
      <c r="J556" s="405"/>
      <c r="K556" s="405"/>
      <c r="L556" s="405"/>
    </row>
    <row r="557" spans="3:12">
      <c r="C557" s="405"/>
      <c r="D557" s="405"/>
      <c r="E557" s="405"/>
      <c r="F557" s="405"/>
      <c r="G557" s="405"/>
      <c r="H557" s="405"/>
      <c r="I557" s="405"/>
      <c r="J557" s="405"/>
      <c r="K557" s="405"/>
      <c r="L557" s="405"/>
    </row>
    <row r="558" spans="3:12">
      <c r="C558" s="405"/>
      <c r="D558" s="405"/>
      <c r="E558" s="405"/>
      <c r="F558" s="405"/>
      <c r="G558" s="405"/>
      <c r="H558" s="405"/>
      <c r="I558" s="405"/>
      <c r="J558" s="405"/>
      <c r="K558" s="405"/>
      <c r="L558" s="405"/>
    </row>
    <row r="559" spans="3:12">
      <c r="C559" s="405"/>
      <c r="D559" s="405"/>
      <c r="E559" s="405"/>
      <c r="F559" s="405"/>
      <c r="G559" s="405"/>
      <c r="H559" s="405"/>
      <c r="I559" s="405"/>
      <c r="J559" s="405"/>
      <c r="K559" s="405"/>
      <c r="L559" s="405"/>
    </row>
    <row r="560" spans="3:12">
      <c r="C560" s="405"/>
      <c r="D560" s="405"/>
      <c r="E560" s="405"/>
      <c r="F560" s="405"/>
      <c r="G560" s="405"/>
      <c r="H560" s="405"/>
      <c r="I560" s="405"/>
      <c r="J560" s="405"/>
      <c r="K560" s="405"/>
      <c r="L560" s="405"/>
    </row>
    <row r="561" spans="3:12">
      <c r="C561" s="405"/>
      <c r="D561" s="405"/>
      <c r="E561" s="405"/>
      <c r="F561" s="405"/>
      <c r="G561" s="405"/>
      <c r="H561" s="405"/>
      <c r="I561" s="405"/>
      <c r="J561" s="405"/>
      <c r="K561" s="405"/>
      <c r="L561" s="405"/>
    </row>
    <row r="562" spans="3:12">
      <c r="C562" s="405"/>
      <c r="D562" s="405"/>
      <c r="E562" s="405"/>
      <c r="F562" s="405"/>
      <c r="G562" s="405"/>
      <c r="H562" s="405"/>
      <c r="I562" s="405"/>
      <c r="J562" s="405"/>
      <c r="K562" s="405"/>
      <c r="L562" s="405"/>
    </row>
    <row r="563" spans="3:12">
      <c r="C563" s="405"/>
      <c r="D563" s="405"/>
      <c r="E563" s="405"/>
      <c r="F563" s="405"/>
      <c r="G563" s="405"/>
      <c r="H563" s="405"/>
      <c r="I563" s="405"/>
      <c r="J563" s="405"/>
      <c r="K563" s="405"/>
      <c r="L563" s="405"/>
    </row>
    <row r="564" spans="3:12">
      <c r="C564" s="405"/>
      <c r="D564" s="405"/>
      <c r="E564" s="405"/>
      <c r="F564" s="405"/>
      <c r="G564" s="405"/>
      <c r="H564" s="405"/>
      <c r="I564" s="405"/>
      <c r="J564" s="405"/>
      <c r="K564" s="405"/>
      <c r="L564" s="405"/>
    </row>
    <row r="565" spans="3:12">
      <c r="C565" s="405"/>
      <c r="D565" s="405"/>
      <c r="E565" s="405"/>
      <c r="F565" s="405"/>
      <c r="G565" s="405"/>
      <c r="H565" s="405"/>
      <c r="I565" s="405"/>
      <c r="J565" s="405"/>
      <c r="K565" s="405"/>
      <c r="L565" s="405"/>
    </row>
    <row r="566" spans="3:12">
      <c r="C566" s="405"/>
      <c r="D566" s="405"/>
      <c r="E566" s="405"/>
      <c r="F566" s="405"/>
      <c r="G566" s="405"/>
      <c r="H566" s="405"/>
      <c r="I566" s="405"/>
      <c r="J566" s="405"/>
      <c r="K566" s="405"/>
      <c r="L566" s="405"/>
    </row>
    <row r="567" spans="3:12">
      <c r="C567" s="405"/>
      <c r="D567" s="405"/>
      <c r="E567" s="405"/>
      <c r="F567" s="405"/>
      <c r="G567" s="405"/>
      <c r="H567" s="405"/>
      <c r="I567" s="405"/>
      <c r="J567" s="405"/>
      <c r="K567" s="405"/>
      <c r="L567" s="405"/>
    </row>
    <row r="568" spans="3:12">
      <c r="C568" s="405"/>
      <c r="D568" s="405"/>
      <c r="E568" s="405"/>
      <c r="F568" s="405"/>
      <c r="G568" s="405"/>
      <c r="H568" s="405"/>
      <c r="I568" s="405"/>
      <c r="J568" s="405"/>
      <c r="K568" s="405"/>
      <c r="L568" s="405"/>
    </row>
    <row r="569" spans="3:12">
      <c r="C569" s="405"/>
      <c r="D569" s="405"/>
      <c r="E569" s="405"/>
      <c r="F569" s="405"/>
      <c r="G569" s="405"/>
      <c r="H569" s="405"/>
      <c r="I569" s="405"/>
      <c r="J569" s="405"/>
      <c r="K569" s="405"/>
      <c r="L569" s="405"/>
    </row>
    <row r="570" spans="3:12">
      <c r="C570" s="405"/>
      <c r="D570" s="405"/>
      <c r="E570" s="405"/>
      <c r="F570" s="405"/>
      <c r="G570" s="405"/>
      <c r="H570" s="405"/>
      <c r="I570" s="405"/>
      <c r="J570" s="405"/>
      <c r="K570" s="405"/>
      <c r="L570" s="405"/>
    </row>
    <row r="571" spans="3:12">
      <c r="C571" s="405"/>
      <c r="D571" s="405"/>
      <c r="E571" s="405"/>
      <c r="F571" s="405"/>
      <c r="G571" s="405"/>
      <c r="H571" s="405"/>
      <c r="I571" s="405"/>
      <c r="J571" s="405"/>
      <c r="K571" s="405"/>
      <c r="L571" s="405"/>
    </row>
    <row r="572" spans="3:12">
      <c r="C572" s="405"/>
      <c r="D572" s="405"/>
      <c r="E572" s="405"/>
      <c r="F572" s="405"/>
      <c r="G572" s="405"/>
      <c r="H572" s="405"/>
      <c r="I572" s="405"/>
      <c r="J572" s="405"/>
      <c r="K572" s="405"/>
      <c r="L572" s="405"/>
    </row>
    <row r="573" spans="3:12">
      <c r="C573" s="405"/>
      <c r="D573" s="405"/>
      <c r="E573" s="405"/>
      <c r="F573" s="405"/>
      <c r="G573" s="405"/>
      <c r="H573" s="405"/>
      <c r="I573" s="405"/>
      <c r="J573" s="405"/>
      <c r="K573" s="405"/>
      <c r="L573" s="405"/>
    </row>
    <row r="574" spans="3:12">
      <c r="C574" s="405"/>
      <c r="D574" s="405"/>
      <c r="E574" s="405"/>
      <c r="F574" s="405"/>
      <c r="G574" s="405"/>
      <c r="H574" s="405"/>
      <c r="I574" s="405"/>
      <c r="J574" s="405"/>
      <c r="K574" s="405"/>
      <c r="L574" s="405"/>
    </row>
    <row r="575" spans="3:12">
      <c r="C575" s="405"/>
      <c r="D575" s="405"/>
      <c r="E575" s="405"/>
      <c r="F575" s="405"/>
      <c r="G575" s="405"/>
      <c r="H575" s="405"/>
      <c r="I575" s="405"/>
      <c r="J575" s="405"/>
      <c r="K575" s="405"/>
      <c r="L575" s="405"/>
    </row>
    <row r="576" spans="3:12">
      <c r="C576" s="405"/>
      <c r="D576" s="405"/>
      <c r="E576" s="405"/>
      <c r="F576" s="405"/>
      <c r="G576" s="405"/>
      <c r="H576" s="405"/>
      <c r="I576" s="405"/>
      <c r="J576" s="405"/>
      <c r="K576" s="405"/>
      <c r="L576" s="405"/>
    </row>
    <row r="577" spans="3:12">
      <c r="C577" s="405"/>
      <c r="D577" s="405"/>
      <c r="E577" s="405"/>
      <c r="F577" s="405"/>
      <c r="G577" s="405"/>
      <c r="H577" s="405"/>
      <c r="I577" s="405"/>
      <c r="J577" s="405"/>
      <c r="K577" s="405"/>
      <c r="L577" s="405"/>
    </row>
    <row r="578" spans="3:12">
      <c r="C578" s="405"/>
      <c r="D578" s="405"/>
      <c r="E578" s="405"/>
      <c r="F578" s="405"/>
      <c r="G578" s="405"/>
      <c r="H578" s="405"/>
      <c r="I578" s="405"/>
      <c r="J578" s="405"/>
      <c r="K578" s="405"/>
      <c r="L578" s="405"/>
    </row>
    <row r="579" spans="3:12">
      <c r="C579" s="405"/>
      <c r="D579" s="405"/>
      <c r="E579" s="405"/>
      <c r="F579" s="405"/>
      <c r="G579" s="405"/>
      <c r="H579" s="405"/>
      <c r="I579" s="405"/>
      <c r="J579" s="405"/>
      <c r="K579" s="405"/>
      <c r="L579" s="405"/>
    </row>
    <row r="580" spans="3:12">
      <c r="C580" s="405"/>
      <c r="D580" s="405"/>
      <c r="E580" s="405"/>
      <c r="F580" s="405"/>
      <c r="G580" s="405"/>
      <c r="H580" s="405"/>
      <c r="I580" s="405"/>
      <c r="J580" s="405"/>
      <c r="K580" s="405"/>
      <c r="L580" s="405"/>
    </row>
    <row r="581" spans="3:12">
      <c r="C581" s="405"/>
      <c r="D581" s="405"/>
      <c r="E581" s="405"/>
      <c r="F581" s="405"/>
      <c r="G581" s="405"/>
      <c r="H581" s="405"/>
      <c r="I581" s="405"/>
      <c r="J581" s="405"/>
      <c r="K581" s="405"/>
      <c r="L581" s="405"/>
    </row>
    <row r="582" spans="3:12">
      <c r="C582" s="405"/>
      <c r="D582" s="405"/>
      <c r="E582" s="405"/>
      <c r="F582" s="405"/>
      <c r="G582" s="405"/>
      <c r="H582" s="405"/>
      <c r="I582" s="405"/>
      <c r="J582" s="405"/>
      <c r="K582" s="405"/>
      <c r="L582" s="405"/>
    </row>
    <row r="583" spans="3:12">
      <c r="C583" s="405"/>
      <c r="D583" s="405"/>
      <c r="E583" s="405"/>
      <c r="F583" s="405"/>
      <c r="G583" s="405"/>
      <c r="H583" s="405"/>
      <c r="I583" s="405"/>
      <c r="J583" s="405"/>
      <c r="K583" s="405"/>
      <c r="L583" s="405"/>
    </row>
    <row r="584" spans="3:12">
      <c r="C584" s="405"/>
      <c r="D584" s="405"/>
      <c r="E584" s="405"/>
      <c r="F584" s="405"/>
      <c r="G584" s="405"/>
      <c r="H584" s="405"/>
      <c r="I584" s="405"/>
      <c r="J584" s="405"/>
      <c r="K584" s="405"/>
      <c r="L584" s="405"/>
    </row>
    <row r="585" spans="3:12">
      <c r="C585" s="405"/>
      <c r="D585" s="405"/>
      <c r="E585" s="405"/>
      <c r="F585" s="405"/>
      <c r="G585" s="405"/>
      <c r="H585" s="405"/>
      <c r="I585" s="405"/>
      <c r="J585" s="405"/>
      <c r="K585" s="405"/>
      <c r="L585" s="405"/>
    </row>
    <row r="586" spans="3:12">
      <c r="C586" s="405"/>
      <c r="D586" s="405"/>
      <c r="E586" s="405"/>
      <c r="F586" s="405"/>
      <c r="G586" s="405"/>
      <c r="H586" s="405"/>
      <c r="I586" s="405"/>
      <c r="J586" s="405"/>
      <c r="K586" s="405"/>
      <c r="L586" s="405"/>
    </row>
    <row r="587" spans="3:12">
      <c r="C587" s="405"/>
      <c r="D587" s="405"/>
      <c r="E587" s="405"/>
      <c r="F587" s="405"/>
      <c r="G587" s="405"/>
      <c r="H587" s="405"/>
      <c r="I587" s="405"/>
      <c r="J587" s="405"/>
      <c r="K587" s="405"/>
      <c r="L587" s="405"/>
    </row>
    <row r="588" spans="3:12">
      <c r="C588" s="405"/>
      <c r="D588" s="405"/>
      <c r="E588" s="405"/>
      <c r="F588" s="405"/>
      <c r="G588" s="405"/>
      <c r="H588" s="405"/>
      <c r="I588" s="405"/>
      <c r="J588" s="405"/>
      <c r="K588" s="405"/>
      <c r="L588" s="405"/>
    </row>
    <row r="589" spans="3:12">
      <c r="C589" s="405"/>
      <c r="D589" s="405"/>
      <c r="E589" s="405"/>
      <c r="F589" s="405"/>
      <c r="G589" s="405"/>
      <c r="H589" s="405"/>
      <c r="I589" s="405"/>
      <c r="J589" s="405"/>
      <c r="K589" s="405"/>
      <c r="L589" s="405"/>
    </row>
    <row r="590" spans="3:12">
      <c r="C590" s="405"/>
      <c r="D590" s="405"/>
      <c r="E590" s="405"/>
      <c r="F590" s="405"/>
      <c r="G590" s="405"/>
      <c r="H590" s="405"/>
      <c r="I590" s="405"/>
      <c r="J590" s="405"/>
      <c r="K590" s="405"/>
      <c r="L590" s="405"/>
    </row>
    <row r="591" spans="3:12">
      <c r="C591" s="405"/>
      <c r="D591" s="405"/>
      <c r="E591" s="405"/>
      <c r="F591" s="405"/>
      <c r="G591" s="405"/>
      <c r="H591" s="405"/>
      <c r="I591" s="405"/>
      <c r="J591" s="405"/>
      <c r="K591" s="405"/>
      <c r="L591" s="405"/>
    </row>
    <row r="592" spans="3:12">
      <c r="C592" s="405"/>
      <c r="D592" s="405"/>
      <c r="E592" s="405"/>
      <c r="F592" s="405"/>
      <c r="G592" s="405"/>
      <c r="H592" s="405"/>
      <c r="I592" s="405"/>
      <c r="J592" s="405"/>
      <c r="K592" s="405"/>
      <c r="L592" s="405"/>
    </row>
    <row r="593" spans="3:12">
      <c r="C593" s="405"/>
      <c r="D593" s="405"/>
      <c r="E593" s="405"/>
      <c r="F593" s="405"/>
      <c r="G593" s="405"/>
      <c r="H593" s="405"/>
      <c r="I593" s="405"/>
      <c r="J593" s="405"/>
      <c r="K593" s="405"/>
      <c r="L593" s="405"/>
    </row>
    <row r="594" spans="3:12">
      <c r="C594" s="405"/>
      <c r="D594" s="405"/>
      <c r="E594" s="405"/>
      <c r="F594" s="405"/>
      <c r="G594" s="405"/>
      <c r="H594" s="405"/>
      <c r="I594" s="405"/>
      <c r="J594" s="405"/>
      <c r="K594" s="405"/>
      <c r="L594" s="405"/>
    </row>
    <row r="595" spans="3:12">
      <c r="C595" s="405"/>
      <c r="D595" s="405"/>
      <c r="E595" s="405"/>
      <c r="F595" s="405"/>
      <c r="G595" s="405"/>
      <c r="H595" s="405"/>
      <c r="I595" s="405"/>
      <c r="J595" s="405"/>
      <c r="K595" s="405"/>
      <c r="L595" s="405"/>
    </row>
    <row r="596" spans="3:12">
      <c r="C596" s="405"/>
      <c r="D596" s="405"/>
      <c r="E596" s="405"/>
      <c r="F596" s="405"/>
      <c r="G596" s="405"/>
      <c r="H596" s="405"/>
      <c r="I596" s="405"/>
      <c r="J596" s="405"/>
      <c r="K596" s="405"/>
      <c r="L596" s="405"/>
    </row>
    <row r="597" spans="3:12">
      <c r="C597" s="405"/>
      <c r="D597" s="405"/>
      <c r="E597" s="405"/>
      <c r="F597" s="405"/>
      <c r="G597" s="405"/>
      <c r="H597" s="405"/>
      <c r="I597" s="405"/>
      <c r="J597" s="405"/>
      <c r="K597" s="405"/>
      <c r="L597" s="405"/>
    </row>
    <row r="598" spans="3:12">
      <c r="C598" s="405"/>
      <c r="D598" s="405"/>
      <c r="E598" s="405"/>
      <c r="F598" s="405"/>
      <c r="G598" s="405"/>
      <c r="H598" s="405"/>
      <c r="I598" s="405"/>
      <c r="J598" s="405"/>
      <c r="K598" s="405"/>
      <c r="L598" s="405"/>
    </row>
    <row r="599" spans="3:12">
      <c r="C599" s="405"/>
      <c r="D599" s="405"/>
      <c r="E599" s="405"/>
      <c r="F599" s="405"/>
      <c r="G599" s="405"/>
      <c r="H599" s="405"/>
      <c r="I599" s="405"/>
      <c r="J599" s="405"/>
      <c r="K599" s="405"/>
      <c r="L599" s="405"/>
    </row>
    <row r="600" spans="3:12">
      <c r="C600" s="405"/>
      <c r="D600" s="405"/>
      <c r="E600" s="405"/>
      <c r="F600" s="405"/>
      <c r="G600" s="405"/>
      <c r="H600" s="405"/>
      <c r="I600" s="405"/>
      <c r="J600" s="405"/>
      <c r="K600" s="405"/>
      <c r="L600" s="405"/>
    </row>
    <row r="601" spans="3:12">
      <c r="C601" s="405"/>
      <c r="D601" s="405"/>
      <c r="E601" s="405"/>
      <c r="F601" s="405"/>
      <c r="G601" s="405"/>
      <c r="H601" s="405"/>
      <c r="I601" s="405"/>
      <c r="J601" s="405"/>
      <c r="K601" s="405"/>
      <c r="L601" s="405"/>
    </row>
    <row r="602" spans="3:12">
      <c r="C602" s="405"/>
      <c r="D602" s="405"/>
      <c r="E602" s="405"/>
      <c r="F602" s="405"/>
      <c r="G602" s="405"/>
      <c r="H602" s="405"/>
      <c r="I602" s="405"/>
      <c r="J602" s="405"/>
      <c r="K602" s="405"/>
      <c r="L602" s="405"/>
    </row>
    <row r="603" spans="3:12">
      <c r="C603" s="405"/>
      <c r="D603" s="405"/>
      <c r="E603" s="405"/>
      <c r="F603" s="405"/>
      <c r="G603" s="405"/>
      <c r="H603" s="405"/>
      <c r="I603" s="405"/>
      <c r="J603" s="405"/>
      <c r="K603" s="405"/>
      <c r="L603" s="405"/>
    </row>
    <row r="604" spans="3:12">
      <c r="C604" s="405"/>
      <c r="D604" s="405"/>
      <c r="E604" s="405"/>
      <c r="F604" s="405"/>
      <c r="G604" s="405"/>
      <c r="H604" s="405"/>
      <c r="I604" s="405"/>
      <c r="J604" s="405"/>
      <c r="K604" s="405"/>
      <c r="L604" s="405"/>
    </row>
    <row r="605" spans="3:12">
      <c r="C605" s="405"/>
      <c r="D605" s="405"/>
      <c r="E605" s="405"/>
      <c r="F605" s="405"/>
      <c r="G605" s="405"/>
      <c r="H605" s="405"/>
      <c r="I605" s="405"/>
      <c r="J605" s="405"/>
      <c r="K605" s="405"/>
      <c r="L605" s="405"/>
    </row>
    <row r="606" spans="3:12">
      <c r="C606" s="405"/>
      <c r="D606" s="405"/>
      <c r="E606" s="405"/>
      <c r="F606" s="405"/>
      <c r="G606" s="405"/>
      <c r="H606" s="405"/>
      <c r="I606" s="405"/>
      <c r="J606" s="405"/>
      <c r="K606" s="405"/>
      <c r="L606" s="405"/>
    </row>
    <row r="607" spans="3:12">
      <c r="C607" s="405"/>
      <c r="D607" s="405"/>
      <c r="E607" s="405"/>
      <c r="F607" s="405"/>
      <c r="G607" s="405"/>
      <c r="H607" s="405"/>
      <c r="I607" s="405"/>
      <c r="J607" s="405"/>
      <c r="K607" s="405"/>
      <c r="L607" s="405"/>
    </row>
    <row r="608" spans="3:12">
      <c r="C608" s="405"/>
      <c r="D608" s="405"/>
      <c r="E608" s="405"/>
      <c r="F608" s="405"/>
      <c r="G608" s="405"/>
      <c r="H608" s="405"/>
      <c r="I608" s="405"/>
      <c r="J608" s="405"/>
      <c r="K608" s="405"/>
      <c r="L608" s="405"/>
    </row>
    <row r="609" spans="3:12">
      <c r="C609" s="405"/>
      <c r="D609" s="405"/>
      <c r="E609" s="405"/>
      <c r="F609" s="405"/>
      <c r="G609" s="405"/>
      <c r="H609" s="405"/>
      <c r="I609" s="405"/>
      <c r="J609" s="405"/>
      <c r="K609" s="405"/>
      <c r="L609" s="405"/>
    </row>
    <row r="610" spans="3:12">
      <c r="C610" s="405"/>
      <c r="D610" s="405"/>
      <c r="E610" s="405"/>
      <c r="F610" s="405"/>
      <c r="G610" s="405"/>
      <c r="H610" s="405"/>
      <c r="I610" s="405"/>
      <c r="J610" s="405"/>
      <c r="K610" s="405"/>
      <c r="L610" s="405"/>
    </row>
    <row r="611" spans="3:12">
      <c r="C611" s="405"/>
      <c r="D611" s="405"/>
      <c r="E611" s="405"/>
      <c r="F611" s="405"/>
      <c r="G611" s="405"/>
      <c r="H611" s="405"/>
      <c r="I611" s="405"/>
      <c r="J611" s="405"/>
      <c r="K611" s="405"/>
      <c r="L611" s="405"/>
    </row>
    <row r="612" spans="3:12">
      <c r="C612" s="405"/>
      <c r="D612" s="405"/>
      <c r="E612" s="405"/>
      <c r="F612" s="405"/>
      <c r="G612" s="405"/>
      <c r="H612" s="405"/>
      <c r="I612" s="405"/>
      <c r="J612" s="405"/>
      <c r="K612" s="405"/>
      <c r="L612" s="405"/>
    </row>
    <row r="613" spans="3:12">
      <c r="C613" s="405"/>
      <c r="D613" s="405"/>
      <c r="E613" s="405"/>
      <c r="F613" s="405"/>
      <c r="G613" s="405"/>
      <c r="H613" s="405"/>
      <c r="I613" s="405"/>
      <c r="J613" s="405"/>
      <c r="K613" s="405"/>
      <c r="L613" s="405"/>
    </row>
    <row r="614" spans="3:12">
      <c r="C614" s="405"/>
      <c r="D614" s="405"/>
      <c r="E614" s="405"/>
      <c r="F614" s="405"/>
      <c r="G614" s="405"/>
      <c r="H614" s="405"/>
      <c r="I614" s="405"/>
      <c r="J614" s="405"/>
      <c r="K614" s="405"/>
      <c r="L614" s="405"/>
    </row>
    <row r="615" spans="3:12">
      <c r="C615" s="405"/>
      <c r="D615" s="405"/>
      <c r="E615" s="405"/>
      <c r="F615" s="405"/>
      <c r="G615" s="405"/>
      <c r="H615" s="405"/>
      <c r="I615" s="405"/>
      <c r="J615" s="405"/>
      <c r="K615" s="405"/>
      <c r="L615" s="405"/>
    </row>
    <row r="616" spans="3:12">
      <c r="C616" s="405"/>
      <c r="D616" s="405"/>
      <c r="E616" s="405"/>
      <c r="F616" s="405"/>
      <c r="G616" s="405"/>
      <c r="H616" s="405"/>
      <c r="I616" s="405"/>
      <c r="J616" s="405"/>
      <c r="K616" s="405"/>
      <c r="L616" s="405"/>
    </row>
    <row r="617" spans="3:12">
      <c r="C617" s="405"/>
      <c r="D617" s="405"/>
      <c r="E617" s="405"/>
      <c r="F617" s="405"/>
      <c r="G617" s="405"/>
      <c r="H617" s="405"/>
      <c r="I617" s="405"/>
      <c r="J617" s="405"/>
      <c r="K617" s="405"/>
      <c r="L617" s="405"/>
    </row>
    <row r="618" spans="3:12">
      <c r="C618" s="405"/>
      <c r="D618" s="405"/>
      <c r="E618" s="405"/>
      <c r="F618" s="405"/>
      <c r="G618" s="405"/>
      <c r="H618" s="405"/>
      <c r="I618" s="405"/>
      <c r="J618" s="405"/>
      <c r="K618" s="405"/>
      <c r="L618" s="405"/>
    </row>
    <row r="619" spans="3:12">
      <c r="C619" s="405"/>
      <c r="D619" s="405"/>
      <c r="E619" s="405"/>
      <c r="F619" s="405"/>
      <c r="G619" s="405"/>
      <c r="H619" s="405"/>
      <c r="I619" s="405"/>
      <c r="J619" s="405"/>
      <c r="K619" s="405"/>
      <c r="L619" s="405"/>
    </row>
    <row r="620" spans="3:12">
      <c r="C620" s="405"/>
      <c r="D620" s="405"/>
      <c r="E620" s="405"/>
      <c r="F620" s="405"/>
      <c r="G620" s="405"/>
      <c r="H620" s="405"/>
      <c r="I620" s="405"/>
      <c r="J620" s="405"/>
      <c r="K620" s="405"/>
      <c r="L620" s="405"/>
    </row>
    <row r="621" spans="3:12">
      <c r="C621" s="405"/>
      <c r="D621" s="405"/>
      <c r="E621" s="405"/>
      <c r="F621" s="405"/>
      <c r="G621" s="405"/>
      <c r="H621" s="405"/>
      <c r="I621" s="405"/>
      <c r="J621" s="405"/>
      <c r="K621" s="405"/>
      <c r="L621" s="405"/>
    </row>
    <row r="622" spans="3:12">
      <c r="C622" s="405"/>
      <c r="D622" s="405"/>
      <c r="E622" s="405"/>
      <c r="F622" s="405"/>
      <c r="G622" s="405"/>
      <c r="H622" s="405"/>
      <c r="I622" s="405"/>
      <c r="J622" s="405"/>
      <c r="K622" s="405"/>
      <c r="L622" s="405"/>
    </row>
    <row r="623" spans="3:12">
      <c r="C623" s="405"/>
      <c r="D623" s="405"/>
      <c r="E623" s="405"/>
      <c r="F623" s="405"/>
      <c r="G623" s="405"/>
      <c r="H623" s="405"/>
      <c r="I623" s="405"/>
      <c r="J623" s="405"/>
      <c r="K623" s="405"/>
      <c r="L623" s="405"/>
    </row>
    <row r="624" spans="3:12">
      <c r="C624" s="405"/>
      <c r="D624" s="405"/>
      <c r="E624" s="405"/>
      <c r="F624" s="405"/>
      <c r="G624" s="405"/>
      <c r="H624" s="405"/>
      <c r="I624" s="405"/>
      <c r="J624" s="405"/>
      <c r="K624" s="405"/>
      <c r="L624" s="405"/>
    </row>
    <row r="625" spans="3:12">
      <c r="C625" s="405"/>
      <c r="D625" s="405"/>
      <c r="E625" s="405"/>
      <c r="F625" s="405"/>
      <c r="G625" s="405"/>
      <c r="H625" s="405"/>
      <c r="I625" s="405"/>
      <c r="J625" s="405"/>
      <c r="K625" s="405"/>
      <c r="L625" s="405"/>
    </row>
    <row r="626" spans="3:12">
      <c r="C626" s="405"/>
      <c r="D626" s="405"/>
      <c r="E626" s="405"/>
      <c r="F626" s="405"/>
      <c r="G626" s="405"/>
      <c r="H626" s="405"/>
      <c r="I626" s="405"/>
      <c r="J626" s="405"/>
      <c r="K626" s="405"/>
      <c r="L626" s="405"/>
    </row>
    <row r="627" spans="3:12">
      <c r="C627" s="405"/>
      <c r="D627" s="405"/>
      <c r="E627" s="405"/>
      <c r="F627" s="405"/>
      <c r="G627" s="405"/>
      <c r="H627" s="405"/>
      <c r="I627" s="405"/>
      <c r="J627" s="405"/>
      <c r="K627" s="405"/>
      <c r="L627" s="405"/>
    </row>
    <row r="628" spans="3:12">
      <c r="C628" s="405"/>
      <c r="D628" s="405"/>
      <c r="E628" s="405"/>
      <c r="F628" s="405"/>
      <c r="G628" s="405"/>
      <c r="H628" s="405"/>
      <c r="I628" s="405"/>
      <c r="J628" s="405"/>
      <c r="K628" s="405"/>
      <c r="L628" s="405"/>
    </row>
    <row r="629" spans="3:12">
      <c r="C629" s="405"/>
      <c r="D629" s="405"/>
      <c r="E629" s="405"/>
      <c r="F629" s="405"/>
      <c r="G629" s="405"/>
      <c r="H629" s="405"/>
      <c r="I629" s="405"/>
      <c r="J629" s="405"/>
      <c r="K629" s="405"/>
      <c r="L629" s="405"/>
    </row>
    <row r="630" spans="3:12">
      <c r="C630" s="405"/>
      <c r="D630" s="405"/>
      <c r="E630" s="405"/>
      <c r="F630" s="405"/>
      <c r="G630" s="405"/>
      <c r="H630" s="405"/>
      <c r="I630" s="405"/>
      <c r="J630" s="405"/>
      <c r="K630" s="405"/>
      <c r="L630" s="405"/>
    </row>
    <row r="631" spans="3:12">
      <c r="C631" s="405"/>
      <c r="D631" s="405"/>
      <c r="E631" s="405"/>
      <c r="F631" s="405"/>
      <c r="G631" s="405"/>
      <c r="H631" s="405"/>
      <c r="I631" s="405"/>
      <c r="J631" s="405"/>
      <c r="K631" s="405"/>
      <c r="L631" s="405"/>
    </row>
    <row r="632" spans="3:12">
      <c r="C632" s="405"/>
      <c r="D632" s="405"/>
      <c r="E632" s="405"/>
      <c r="F632" s="405"/>
      <c r="G632" s="405"/>
      <c r="H632" s="405"/>
      <c r="I632" s="405"/>
      <c r="J632" s="405"/>
      <c r="K632" s="405"/>
      <c r="L632" s="405"/>
    </row>
    <row r="633" spans="3:12">
      <c r="C633" s="405"/>
      <c r="D633" s="405"/>
      <c r="E633" s="405"/>
      <c r="F633" s="405"/>
      <c r="G633" s="405"/>
      <c r="H633" s="405"/>
      <c r="I633" s="405"/>
      <c r="J633" s="405"/>
      <c r="K633" s="405"/>
      <c r="L633" s="405"/>
    </row>
    <row r="634" spans="3:12">
      <c r="C634" s="405"/>
      <c r="D634" s="405"/>
      <c r="E634" s="405"/>
      <c r="F634" s="405"/>
      <c r="G634" s="405"/>
      <c r="H634" s="405"/>
      <c r="I634" s="405"/>
      <c r="J634" s="405"/>
      <c r="K634" s="405"/>
      <c r="L634" s="405"/>
    </row>
    <row r="635" spans="3:12">
      <c r="C635" s="405"/>
      <c r="D635" s="405"/>
      <c r="E635" s="405"/>
      <c r="F635" s="405"/>
      <c r="G635" s="405"/>
      <c r="H635" s="405"/>
      <c r="I635" s="405"/>
      <c r="J635" s="405"/>
      <c r="K635" s="405"/>
      <c r="L635" s="405"/>
    </row>
    <row r="636" spans="3:12">
      <c r="C636" s="405"/>
      <c r="D636" s="405"/>
      <c r="E636" s="405"/>
      <c r="F636" s="405"/>
      <c r="G636" s="405"/>
      <c r="H636" s="405"/>
      <c r="I636" s="405"/>
      <c r="J636" s="405"/>
      <c r="K636" s="405"/>
      <c r="L636" s="405"/>
    </row>
    <row r="637" spans="3:12">
      <c r="C637" s="405"/>
      <c r="D637" s="405"/>
      <c r="E637" s="405"/>
      <c r="F637" s="405"/>
      <c r="G637" s="405"/>
      <c r="H637" s="405"/>
      <c r="I637" s="405"/>
      <c r="J637" s="405"/>
      <c r="K637" s="405"/>
      <c r="L637" s="405"/>
    </row>
    <row r="638" spans="3:12">
      <c r="C638" s="405"/>
      <c r="D638" s="405"/>
      <c r="E638" s="405"/>
      <c r="F638" s="405"/>
      <c r="G638" s="405"/>
      <c r="H638" s="405"/>
      <c r="I638" s="405"/>
      <c r="J638" s="405"/>
      <c r="K638" s="405"/>
      <c r="L638" s="405"/>
    </row>
    <row r="639" spans="3:12">
      <c r="C639" s="405"/>
      <c r="D639" s="405"/>
      <c r="E639" s="405"/>
      <c r="F639" s="405"/>
      <c r="G639" s="405"/>
      <c r="H639" s="405"/>
      <c r="I639" s="405"/>
      <c r="J639" s="405"/>
      <c r="K639" s="405"/>
      <c r="L639" s="405"/>
    </row>
    <row r="640" spans="3:12">
      <c r="C640" s="405"/>
      <c r="D640" s="405"/>
      <c r="E640" s="405"/>
      <c r="F640" s="405"/>
      <c r="G640" s="405"/>
      <c r="H640" s="405"/>
      <c r="I640" s="405"/>
      <c r="J640" s="405"/>
      <c r="K640" s="405"/>
      <c r="L640" s="405"/>
    </row>
    <row r="641" spans="3:12">
      <c r="C641" s="405"/>
      <c r="D641" s="405"/>
      <c r="E641" s="405"/>
      <c r="F641" s="405"/>
      <c r="G641" s="405"/>
      <c r="H641" s="405"/>
      <c r="I641" s="405"/>
      <c r="J641" s="405"/>
      <c r="K641" s="405"/>
      <c r="L641" s="405"/>
    </row>
    <row r="642" spans="3:12">
      <c r="C642" s="405"/>
      <c r="D642" s="405"/>
      <c r="E642" s="405"/>
      <c r="F642" s="405"/>
      <c r="G642" s="405"/>
      <c r="H642" s="405"/>
      <c r="I642" s="405"/>
      <c r="J642" s="405"/>
      <c r="K642" s="405"/>
      <c r="L642" s="405"/>
    </row>
    <row r="643" spans="3:12">
      <c r="C643" s="405"/>
      <c r="D643" s="405"/>
      <c r="E643" s="405"/>
      <c r="F643" s="405"/>
      <c r="G643" s="405"/>
      <c r="H643" s="405"/>
      <c r="I643" s="405"/>
      <c r="J643" s="405"/>
      <c r="K643" s="405"/>
      <c r="L643" s="405"/>
    </row>
    <row r="644" spans="3:12">
      <c r="C644" s="405"/>
      <c r="D644" s="405"/>
      <c r="E644" s="405"/>
      <c r="F644" s="405"/>
      <c r="G644" s="405"/>
      <c r="H644" s="405"/>
      <c r="I644" s="405"/>
      <c r="J644" s="405"/>
      <c r="K644" s="405"/>
      <c r="L644" s="405"/>
    </row>
    <row r="645" spans="3:12">
      <c r="C645" s="405"/>
      <c r="D645" s="405"/>
      <c r="E645" s="405"/>
      <c r="F645" s="405"/>
      <c r="G645" s="405"/>
      <c r="H645" s="405"/>
      <c r="I645" s="405"/>
      <c r="J645" s="405"/>
      <c r="K645" s="405"/>
      <c r="L645" s="405"/>
    </row>
    <row r="646" spans="3:12">
      <c r="C646" s="405"/>
      <c r="D646" s="405"/>
      <c r="E646" s="405"/>
      <c r="F646" s="405"/>
      <c r="G646" s="405"/>
      <c r="H646" s="405"/>
      <c r="I646" s="405"/>
      <c r="J646" s="405"/>
      <c r="K646" s="405"/>
      <c r="L646" s="405"/>
    </row>
    <row r="647" spans="3:12">
      <c r="C647" s="405"/>
      <c r="D647" s="405"/>
      <c r="E647" s="405"/>
      <c r="F647" s="405"/>
      <c r="G647" s="405"/>
      <c r="H647" s="405"/>
      <c r="I647" s="405"/>
      <c r="J647" s="405"/>
      <c r="K647" s="405"/>
      <c r="L647" s="405"/>
    </row>
    <row r="648" spans="3:12">
      <c r="C648" s="405"/>
      <c r="D648" s="405"/>
      <c r="E648" s="405"/>
      <c r="F648" s="405"/>
      <c r="G648" s="405"/>
      <c r="H648" s="405"/>
      <c r="I648" s="405"/>
      <c r="J648" s="405"/>
      <c r="K648" s="405"/>
      <c r="L648" s="405"/>
    </row>
    <row r="649" spans="3:12">
      <c r="C649" s="405"/>
      <c r="D649" s="405"/>
      <c r="E649" s="405"/>
      <c r="F649" s="405"/>
      <c r="G649" s="405"/>
      <c r="H649" s="405"/>
      <c r="I649" s="405"/>
      <c r="J649" s="405"/>
      <c r="K649" s="405"/>
      <c r="L649" s="405"/>
    </row>
    <row r="650" spans="3:12">
      <c r="C650" s="405"/>
      <c r="D650" s="405"/>
      <c r="E650" s="405"/>
      <c r="F650" s="405"/>
      <c r="G650" s="405"/>
      <c r="H650" s="405"/>
      <c r="I650" s="405"/>
      <c r="J650" s="405"/>
      <c r="K650" s="405"/>
      <c r="L650" s="405"/>
    </row>
    <row r="651" spans="3:12">
      <c r="C651" s="405"/>
      <c r="D651" s="405"/>
      <c r="E651" s="405"/>
      <c r="F651" s="405"/>
      <c r="G651" s="405"/>
      <c r="H651" s="405"/>
      <c r="I651" s="405"/>
      <c r="J651" s="405"/>
      <c r="K651" s="405"/>
      <c r="L651" s="405"/>
    </row>
    <row r="652" spans="3:12">
      <c r="C652" s="405"/>
      <c r="D652" s="405"/>
      <c r="E652" s="405"/>
      <c r="F652" s="405"/>
      <c r="G652" s="405"/>
      <c r="H652" s="405"/>
      <c r="I652" s="405"/>
      <c r="J652" s="405"/>
      <c r="K652" s="405"/>
      <c r="L652" s="405"/>
    </row>
    <row r="653" spans="3:12">
      <c r="C653" s="405"/>
      <c r="D653" s="405"/>
      <c r="E653" s="405"/>
      <c r="F653" s="405"/>
      <c r="G653" s="405"/>
      <c r="H653" s="405"/>
      <c r="I653" s="405"/>
      <c r="J653" s="405"/>
      <c r="K653" s="405"/>
      <c r="L653" s="405"/>
    </row>
    <row r="654" spans="3:12">
      <c r="C654" s="405"/>
      <c r="D654" s="405"/>
      <c r="E654" s="405"/>
      <c r="F654" s="405"/>
      <c r="G654" s="405"/>
      <c r="H654" s="405"/>
      <c r="I654" s="405"/>
      <c r="J654" s="405"/>
      <c r="K654" s="405"/>
      <c r="L654" s="405"/>
    </row>
    <row r="655" spans="3:12">
      <c r="C655" s="405"/>
      <c r="D655" s="405"/>
      <c r="E655" s="405"/>
      <c r="F655" s="405"/>
      <c r="G655" s="405"/>
      <c r="H655" s="405"/>
      <c r="I655" s="405"/>
      <c r="J655" s="405"/>
      <c r="K655" s="405"/>
      <c r="L655" s="405"/>
    </row>
    <row r="656" spans="3:12">
      <c r="C656" s="405"/>
      <c r="D656" s="405"/>
      <c r="E656" s="405"/>
      <c r="F656" s="405"/>
      <c r="G656" s="405"/>
      <c r="H656" s="405"/>
      <c r="I656" s="405"/>
      <c r="J656" s="405"/>
      <c r="K656" s="405"/>
      <c r="L656" s="405"/>
    </row>
    <row r="657" spans="3:12">
      <c r="C657" s="405"/>
      <c r="D657" s="405"/>
      <c r="E657" s="405"/>
      <c r="F657" s="405"/>
      <c r="G657" s="405"/>
      <c r="H657" s="405"/>
      <c r="I657" s="405"/>
      <c r="J657" s="405"/>
      <c r="K657" s="405"/>
      <c r="L657" s="405"/>
    </row>
    <row r="658" spans="3:12">
      <c r="C658" s="405"/>
      <c r="D658" s="405"/>
      <c r="E658" s="405"/>
      <c r="F658" s="405"/>
      <c r="G658" s="405"/>
      <c r="H658" s="405"/>
      <c r="I658" s="405"/>
      <c r="J658" s="405"/>
      <c r="K658" s="405"/>
      <c r="L658" s="405"/>
    </row>
    <row r="659" spans="3:12">
      <c r="C659" s="405"/>
      <c r="D659" s="405"/>
      <c r="E659" s="405"/>
      <c r="F659" s="405"/>
      <c r="G659" s="405"/>
      <c r="H659" s="405"/>
      <c r="I659" s="405"/>
      <c r="J659" s="405"/>
      <c r="K659" s="405"/>
      <c r="L659" s="405"/>
    </row>
    <row r="660" spans="3:12">
      <c r="C660" s="405"/>
      <c r="D660" s="405"/>
      <c r="E660" s="405"/>
      <c r="F660" s="405"/>
      <c r="G660" s="405"/>
      <c r="H660" s="405"/>
      <c r="I660" s="405"/>
      <c r="J660" s="405"/>
      <c r="K660" s="405"/>
      <c r="L660" s="405"/>
    </row>
    <row r="661" spans="3:12">
      <c r="C661" s="405"/>
      <c r="D661" s="405"/>
      <c r="E661" s="405"/>
      <c r="F661" s="405"/>
      <c r="G661" s="405"/>
      <c r="H661" s="405"/>
      <c r="I661" s="405"/>
      <c r="J661" s="405"/>
      <c r="K661" s="405"/>
      <c r="L661" s="405"/>
    </row>
    <row r="662" spans="3:12">
      <c r="C662" s="405"/>
      <c r="D662" s="405"/>
      <c r="E662" s="405"/>
      <c r="F662" s="405"/>
      <c r="G662" s="405"/>
      <c r="H662" s="405"/>
      <c r="I662" s="405"/>
      <c r="J662" s="405"/>
      <c r="K662" s="405"/>
      <c r="L662" s="405"/>
    </row>
    <row r="663" spans="3:12">
      <c r="C663" s="405"/>
      <c r="D663" s="405"/>
      <c r="E663" s="405"/>
      <c r="F663" s="405"/>
      <c r="G663" s="405"/>
      <c r="H663" s="405"/>
      <c r="I663" s="405"/>
      <c r="J663" s="405"/>
      <c r="K663" s="405"/>
      <c r="L663" s="405"/>
    </row>
    <row r="664" spans="3:12">
      <c r="C664" s="405"/>
      <c r="D664" s="405"/>
      <c r="E664" s="405"/>
      <c r="F664" s="405"/>
      <c r="G664" s="405"/>
      <c r="H664" s="405"/>
      <c r="I664" s="405"/>
      <c r="J664" s="405"/>
      <c r="K664" s="405"/>
      <c r="L664" s="405"/>
    </row>
    <row r="665" spans="3:12">
      <c r="C665" s="405"/>
      <c r="D665" s="405"/>
      <c r="E665" s="405"/>
      <c r="F665" s="405"/>
      <c r="G665" s="405"/>
      <c r="H665" s="405"/>
      <c r="I665" s="405"/>
      <c r="J665" s="405"/>
      <c r="K665" s="405"/>
      <c r="L665" s="405"/>
    </row>
    <row r="666" spans="3:12">
      <c r="C666" s="405"/>
      <c r="D666" s="405"/>
      <c r="E666" s="405"/>
      <c r="F666" s="405"/>
      <c r="G666" s="405"/>
      <c r="H666" s="405"/>
      <c r="I666" s="405"/>
      <c r="J666" s="405"/>
      <c r="K666" s="405"/>
      <c r="L666" s="405"/>
    </row>
    <row r="667" spans="3:12">
      <c r="C667" s="405"/>
      <c r="D667" s="405"/>
      <c r="E667" s="405"/>
      <c r="F667" s="405"/>
      <c r="G667" s="405"/>
      <c r="H667" s="405"/>
      <c r="I667" s="405"/>
      <c r="J667" s="405"/>
      <c r="K667" s="405"/>
      <c r="L667" s="405"/>
    </row>
    <row r="668" spans="3:12">
      <c r="C668" s="405"/>
      <c r="D668" s="405"/>
      <c r="E668" s="405"/>
      <c r="F668" s="405"/>
      <c r="G668" s="405"/>
      <c r="H668" s="405"/>
      <c r="I668" s="405"/>
      <c r="J668" s="405"/>
      <c r="K668" s="405"/>
      <c r="L668" s="405"/>
    </row>
    <row r="669" spans="3:12">
      <c r="C669" s="405"/>
      <c r="D669" s="405"/>
      <c r="E669" s="405"/>
      <c r="F669" s="405"/>
      <c r="G669" s="405"/>
      <c r="H669" s="405"/>
      <c r="I669" s="405"/>
      <c r="J669" s="405"/>
      <c r="K669" s="405"/>
      <c r="L669" s="405"/>
    </row>
  </sheetData>
  <mergeCells count="9">
    <mergeCell ref="A28:L28"/>
    <mergeCell ref="A29:L29"/>
    <mergeCell ref="A1:F1"/>
    <mergeCell ref="A2:F2"/>
    <mergeCell ref="A3:B6"/>
    <mergeCell ref="C3:L3"/>
    <mergeCell ref="C4:C6"/>
    <mergeCell ref="D4:G5"/>
    <mergeCell ref="H4:L5"/>
  </mergeCells>
  <hyperlinks>
    <hyperlink ref="J1:J2" location="'Spis tablic     List of tables'!A71" display="Powrót do spisu treści"/>
    <hyperlink ref="J1" location="'Spis tablic     List of tables'!A66" display="Powrót do spisu treści"/>
  </hyperlinks>
  <pageMargins left="0.39370078740157483" right="0.39370078740157483" top="0.19685039370078741" bottom="0.19685039370078741" header="0.31496062992125984" footer="0.31496062992125984"/>
  <pageSetup paperSize="9" scale="95"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2"/>
  <sheetViews>
    <sheetView showGridLines="0" zoomScaleNormal="100" workbookViewId="0"/>
  </sheetViews>
  <sheetFormatPr defaultColWidth="9" defaultRowHeight="13.2"/>
  <cols>
    <col min="1" max="1" width="40.69921875" style="4" customWidth="1"/>
    <col min="2" max="3" width="21.69921875" style="4" customWidth="1"/>
    <col min="4" max="4" width="10.59765625" style="4" customWidth="1"/>
    <col min="5" max="16384" width="9" style="4"/>
  </cols>
  <sheetData>
    <row r="1" spans="1:3" ht="14.85" customHeight="1">
      <c r="A1" s="738" t="s">
        <v>113</v>
      </c>
      <c r="B1" s="49"/>
      <c r="C1" s="97" t="s">
        <v>31</v>
      </c>
    </row>
    <row r="2" spans="1:3" s="1309" customFormat="1" ht="14.85" customHeight="1">
      <c r="A2" s="1316" t="s">
        <v>114</v>
      </c>
      <c r="B2" s="1316"/>
      <c r="C2" s="1349" t="s">
        <v>283</v>
      </c>
    </row>
    <row r="3" spans="1:3" ht="14.85" customHeight="1">
      <c r="A3" s="2349" t="s">
        <v>2063</v>
      </c>
      <c r="B3" s="2349"/>
      <c r="C3" s="2349"/>
    </row>
    <row r="4" spans="1:3" ht="14.85" customHeight="1">
      <c r="A4" s="929" t="s">
        <v>2062</v>
      </c>
      <c r="B4" s="929"/>
      <c r="C4" s="929"/>
    </row>
    <row r="5" spans="1:3" s="1309" customFormat="1" ht="14.85" customHeight="1">
      <c r="A5" s="1882" t="s">
        <v>2065</v>
      </c>
      <c r="B5" s="1882"/>
      <c r="C5" s="1882"/>
    </row>
    <row r="6" spans="1:3" s="1309" customFormat="1" ht="14.85" customHeight="1">
      <c r="A6" s="1546" t="s">
        <v>2064</v>
      </c>
      <c r="B6" s="1546"/>
      <c r="C6" s="1546"/>
    </row>
    <row r="7" spans="1:3" ht="15" customHeight="1">
      <c r="A7" s="730"/>
      <c r="B7" s="1826" t="s">
        <v>1441</v>
      </c>
      <c r="C7" s="1821" t="s">
        <v>1442</v>
      </c>
    </row>
    <row r="8" spans="1:3" ht="15" customHeight="1">
      <c r="A8" s="731" t="s">
        <v>18</v>
      </c>
      <c r="B8" s="1827"/>
      <c r="C8" s="1809"/>
    </row>
    <row r="9" spans="1:3" ht="15" customHeight="1">
      <c r="A9" s="1417" t="s">
        <v>19</v>
      </c>
      <c r="B9" s="1827"/>
      <c r="C9" s="1809"/>
    </row>
    <row r="10" spans="1:3" ht="15" customHeight="1">
      <c r="A10" s="930"/>
      <c r="B10" s="1828"/>
      <c r="C10" s="1810"/>
    </row>
    <row r="11" spans="1:3" s="127" customFormat="1" ht="25.2" customHeight="1">
      <c r="A11" s="931" t="s">
        <v>418</v>
      </c>
      <c r="B11" s="932">
        <v>59798</v>
      </c>
      <c r="C11" s="695">
        <v>82.37</v>
      </c>
    </row>
    <row r="12" spans="1:3" s="127" customFormat="1" ht="15" customHeight="1">
      <c r="A12" s="1418" t="s">
        <v>83</v>
      </c>
      <c r="B12" s="933"/>
      <c r="C12" s="934"/>
    </row>
    <row r="13" spans="1:3" s="127" customFormat="1" ht="15" customHeight="1">
      <c r="A13" s="935" t="s">
        <v>359</v>
      </c>
      <c r="B13" s="933"/>
      <c r="C13" s="936"/>
    </row>
    <row r="14" spans="1:3" s="127" customFormat="1" ht="15" customHeight="1">
      <c r="A14" s="1418" t="s">
        <v>360</v>
      </c>
      <c r="B14" s="937"/>
      <c r="C14" s="936"/>
    </row>
    <row r="15" spans="1:3" s="127" customFormat="1" ht="15" customHeight="1">
      <c r="A15" s="938" t="s">
        <v>444</v>
      </c>
      <c r="B15" s="172">
        <v>33083</v>
      </c>
      <c r="C15" s="814">
        <v>73.3</v>
      </c>
    </row>
    <row r="16" spans="1:3" s="87" customFormat="1" ht="15" customHeight="1">
      <c r="A16" s="1419" t="s">
        <v>361</v>
      </c>
      <c r="B16" s="939"/>
      <c r="C16" s="940"/>
    </row>
    <row r="17" spans="1:13" s="127" customFormat="1" ht="16.2" customHeight="1">
      <c r="A17" s="938" t="s">
        <v>362</v>
      </c>
      <c r="B17" s="172">
        <v>21766</v>
      </c>
      <c r="C17" s="814">
        <v>93.02</v>
      </c>
    </row>
    <row r="18" spans="1:13" s="87" customFormat="1" ht="15" customHeight="1">
      <c r="A18" s="1419" t="s">
        <v>363</v>
      </c>
      <c r="B18" s="939"/>
      <c r="C18" s="940"/>
    </row>
    <row r="19" spans="1:13" s="127" customFormat="1" ht="16.2" customHeight="1">
      <c r="A19" s="938" t="s">
        <v>364</v>
      </c>
      <c r="B19" s="172">
        <v>3348</v>
      </c>
      <c r="C19" s="814">
        <v>98.36</v>
      </c>
    </row>
    <row r="20" spans="1:13" s="87" customFormat="1" ht="15" customHeight="1">
      <c r="A20" s="1419" t="s">
        <v>375</v>
      </c>
      <c r="B20" s="939"/>
      <c r="C20" s="940"/>
    </row>
    <row r="21" spans="1:13" s="127" customFormat="1" ht="16.2" customHeight="1">
      <c r="A21" s="938" t="s">
        <v>376</v>
      </c>
      <c r="B21" s="172"/>
      <c r="C21" s="814"/>
    </row>
    <row r="22" spans="1:13" s="87" customFormat="1" ht="15" customHeight="1">
      <c r="A22" s="1419" t="s">
        <v>377</v>
      </c>
      <c r="B22" s="939"/>
      <c r="C22" s="940"/>
      <c r="M22" s="87" t="s">
        <v>1799</v>
      </c>
    </row>
    <row r="23" spans="1:13" s="127" customFormat="1" ht="16.2" customHeight="1">
      <c r="A23" s="938" t="s">
        <v>451</v>
      </c>
      <c r="B23" s="172">
        <v>887</v>
      </c>
      <c r="C23" s="814">
        <v>81.819999999999993</v>
      </c>
    </row>
    <row r="24" spans="1:13" s="87" customFormat="1" ht="15" customHeight="1">
      <c r="A24" s="1419" t="s">
        <v>365</v>
      </c>
      <c r="B24" s="939"/>
      <c r="C24" s="940"/>
    </row>
    <row r="25" spans="1:13" s="127" customFormat="1" ht="16.2" customHeight="1">
      <c r="A25" s="938" t="s">
        <v>366</v>
      </c>
      <c r="B25" s="172"/>
      <c r="C25" s="814"/>
    </row>
    <row r="26" spans="1:13" s="127" customFormat="1" ht="12.9" customHeight="1">
      <c r="A26" s="938" t="s">
        <v>452</v>
      </c>
      <c r="B26" s="172">
        <v>3843</v>
      </c>
      <c r="C26" s="814">
        <v>98.39</v>
      </c>
    </row>
    <row r="27" spans="1:13" s="87" customFormat="1" ht="15" customHeight="1">
      <c r="A27" s="1419" t="s">
        <v>378</v>
      </c>
      <c r="B27" s="939"/>
      <c r="C27" s="940"/>
    </row>
    <row r="28" spans="1:13" s="127" customFormat="1" ht="16.2" customHeight="1">
      <c r="A28" s="938" t="s">
        <v>453</v>
      </c>
      <c r="B28" s="172">
        <v>1409</v>
      </c>
      <c r="C28" s="814">
        <v>88.08</v>
      </c>
    </row>
    <row r="29" spans="1:13" s="87" customFormat="1" ht="15" customHeight="1">
      <c r="A29" s="1419" t="s">
        <v>367</v>
      </c>
      <c r="B29" s="939"/>
      <c r="C29" s="940"/>
    </row>
    <row r="30" spans="1:13" s="87" customFormat="1" ht="16.2" customHeight="1">
      <c r="A30" s="938" t="s">
        <v>454</v>
      </c>
      <c r="B30" s="172">
        <v>3546</v>
      </c>
      <c r="C30" s="814">
        <v>99.66</v>
      </c>
    </row>
    <row r="31" spans="1:13" s="87" customFormat="1" ht="15" customHeight="1">
      <c r="A31" s="1419" t="s">
        <v>374</v>
      </c>
      <c r="B31" s="939"/>
      <c r="C31" s="940"/>
    </row>
    <row r="32" spans="1:13" s="127" customFormat="1" ht="16.2" customHeight="1">
      <c r="A32" s="938" t="s">
        <v>368</v>
      </c>
      <c r="B32" s="172"/>
      <c r="C32" s="814"/>
    </row>
    <row r="33" spans="1:4" s="87" customFormat="1" ht="13.2" customHeight="1">
      <c r="A33" s="938" t="s">
        <v>581</v>
      </c>
      <c r="B33" s="172">
        <v>5790</v>
      </c>
      <c r="C33" s="814">
        <v>99.79</v>
      </c>
    </row>
    <row r="34" spans="1:4" s="87" customFormat="1" ht="12.9" customHeight="1">
      <c r="A34" s="1419" t="s">
        <v>370</v>
      </c>
      <c r="B34" s="939"/>
      <c r="C34" s="940"/>
    </row>
    <row r="35" spans="1:4" s="87" customFormat="1" ht="13.95" customHeight="1">
      <c r="A35" s="1419" t="s">
        <v>811</v>
      </c>
      <c r="B35" s="939"/>
      <c r="C35" s="940"/>
    </row>
    <row r="36" spans="1:4" s="127" customFormat="1" ht="16.2" customHeight="1">
      <c r="A36" s="938" t="s">
        <v>455</v>
      </c>
      <c r="B36" s="172">
        <v>858</v>
      </c>
      <c r="C36" s="814">
        <v>99.42</v>
      </c>
    </row>
    <row r="37" spans="1:4" s="87" customFormat="1" ht="15" customHeight="1">
      <c r="A37" s="1418" t="s">
        <v>371</v>
      </c>
      <c r="B37" s="939"/>
      <c r="C37" s="940"/>
    </row>
    <row r="38" spans="1:4" s="127" customFormat="1" ht="16.2" customHeight="1">
      <c r="A38" s="935" t="s">
        <v>456</v>
      </c>
      <c r="B38" s="172">
        <v>4065</v>
      </c>
      <c r="C38" s="814">
        <v>88.57</v>
      </c>
    </row>
    <row r="39" spans="1:4" s="87" customFormat="1" ht="15" customHeight="1">
      <c r="A39" s="1418" t="s">
        <v>372</v>
      </c>
      <c r="B39" s="939"/>
      <c r="C39" s="940"/>
    </row>
    <row r="40" spans="1:4" s="87" customFormat="1" ht="16.2" customHeight="1">
      <c r="A40" s="935" t="s">
        <v>457</v>
      </c>
      <c r="B40" s="172">
        <v>22248</v>
      </c>
      <c r="C40" s="814">
        <v>61.7</v>
      </c>
      <c r="D40" s="941"/>
    </row>
    <row r="41" spans="1:4" s="87" customFormat="1" ht="15" customHeight="1">
      <c r="A41" s="1418" t="s">
        <v>369</v>
      </c>
      <c r="B41" s="939"/>
      <c r="C41" s="940"/>
      <c r="D41" s="941"/>
    </row>
    <row r="42" spans="1:4" s="127" customFormat="1" ht="16.2" customHeight="1">
      <c r="A42" s="935" t="s">
        <v>582</v>
      </c>
      <c r="B42" s="172">
        <v>202</v>
      </c>
      <c r="C42" s="814">
        <v>93.07</v>
      </c>
      <c r="D42" s="482"/>
    </row>
    <row r="43" spans="1:4" s="87" customFormat="1" ht="15" customHeight="1">
      <c r="A43" s="1418" t="s">
        <v>812</v>
      </c>
      <c r="B43" s="939"/>
      <c r="C43" s="940"/>
      <c r="D43" s="941"/>
    </row>
    <row r="44" spans="1:4" s="127" customFormat="1" ht="16.2" customHeight="1">
      <c r="A44" s="942" t="s">
        <v>583</v>
      </c>
      <c r="B44" s="172">
        <v>408</v>
      </c>
      <c r="C44" s="814">
        <v>4.17</v>
      </c>
      <c r="D44" s="482"/>
    </row>
    <row r="45" spans="1:4" s="87" customFormat="1" ht="15" customHeight="1">
      <c r="A45" s="1418" t="s">
        <v>373</v>
      </c>
      <c r="B45" s="939"/>
      <c r="C45" s="940"/>
      <c r="D45" s="941"/>
    </row>
    <row r="46" spans="1:4" s="127" customFormat="1" ht="16.2" customHeight="1">
      <c r="A46" s="938" t="s">
        <v>458</v>
      </c>
      <c r="B46" s="172">
        <v>7609</v>
      </c>
      <c r="C46" s="814">
        <v>98.75</v>
      </c>
      <c r="D46" s="482"/>
    </row>
    <row r="47" spans="1:4" s="87" customFormat="1" ht="15" customHeight="1">
      <c r="A47" s="1418" t="s">
        <v>379</v>
      </c>
      <c r="B47" s="939"/>
      <c r="C47" s="940"/>
      <c r="D47" s="941"/>
    </row>
    <row r="48" spans="1:4" s="482" customFormat="1" ht="34.950000000000003" customHeight="1">
      <c r="A48" s="2226" t="s">
        <v>780</v>
      </c>
      <c r="B48" s="2293"/>
      <c r="C48" s="2293"/>
    </row>
    <row r="49" spans="1:4" s="1777" customFormat="1" ht="13.95" customHeight="1">
      <c r="A49" s="2348" t="s">
        <v>1878</v>
      </c>
      <c r="B49" s="2348"/>
      <c r="C49" s="2348"/>
    </row>
    <row r="50" spans="1:4" s="1356" customFormat="1" ht="34.950000000000003" customHeight="1">
      <c r="A50" s="2347" t="s">
        <v>781</v>
      </c>
      <c r="B50" s="2295"/>
      <c r="C50" s="2295"/>
    </row>
    <row r="51" spans="1:4" s="1309" customFormat="1">
      <c r="A51" s="1304" t="s">
        <v>1879</v>
      </c>
    </row>
    <row r="52" spans="1:4">
      <c r="A52" s="477"/>
      <c r="B52" s="477"/>
      <c r="C52" s="477"/>
      <c r="D52" s="477"/>
    </row>
  </sheetData>
  <mergeCells count="7">
    <mergeCell ref="A50:C50"/>
    <mergeCell ref="A49:C49"/>
    <mergeCell ref="A3:C3"/>
    <mergeCell ref="A5:C5"/>
    <mergeCell ref="B7:B10"/>
    <mergeCell ref="C7:C10"/>
    <mergeCell ref="A48:C48"/>
  </mergeCells>
  <phoneticPr fontId="0" type="noConversion"/>
  <hyperlinks>
    <hyperlink ref="C1" location="'Spis tablic     List of tables'!A67" display="Powrót do spisu tablic"/>
    <hyperlink ref="C2" location="Tabl.32!A67" display="Return to list of tables"/>
  </hyperlinks>
  <pageMargins left="0.39370078740157483" right="0.39370078740157483" top="0.19685039370078741" bottom="0.19685039370078741" header="0.31496062992125984" footer="0.31496062992125984"/>
  <pageSetup paperSize="9"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showGridLines="0" zoomScaleNormal="100" workbookViewId="0"/>
  </sheetViews>
  <sheetFormatPr defaultRowHeight="13.8"/>
  <cols>
    <col min="1" max="1" width="50.69921875" style="4" customWidth="1"/>
    <col min="2" max="2" width="3.59765625" style="4" customWidth="1"/>
    <col min="3" max="7" width="14.69921875" style="4" customWidth="1"/>
  </cols>
  <sheetData>
    <row r="1" spans="1:12" ht="15" customHeight="1">
      <c r="A1" s="738" t="s">
        <v>532</v>
      </c>
      <c r="B1" s="515"/>
      <c r="C1" s="515"/>
      <c r="D1" s="515"/>
      <c r="E1" s="9"/>
      <c r="F1" s="1877" t="s">
        <v>31</v>
      </c>
      <c r="G1" s="1877"/>
      <c r="H1" s="20"/>
      <c r="I1" s="20"/>
      <c r="J1" s="20"/>
      <c r="K1" s="20"/>
    </row>
    <row r="2" spans="1:12" s="1306" customFormat="1" ht="15" customHeight="1">
      <c r="A2" s="1316" t="s">
        <v>533</v>
      </c>
      <c r="B2" s="1318"/>
      <c r="C2" s="1318"/>
      <c r="D2" s="1318"/>
      <c r="E2" s="1318"/>
      <c r="F2" s="1802" t="s">
        <v>283</v>
      </c>
      <c r="G2" s="1802"/>
      <c r="H2" s="1354"/>
      <c r="I2" s="1354"/>
      <c r="J2" s="1354"/>
      <c r="K2" s="1354"/>
    </row>
    <row r="3" spans="1:12" ht="15">
      <c r="A3" s="857" t="s">
        <v>635</v>
      </c>
      <c r="B3" s="857"/>
      <c r="C3" s="857"/>
      <c r="D3" s="513"/>
      <c r="G3" s="9"/>
      <c r="H3" s="20"/>
      <c r="I3" s="20"/>
      <c r="J3" s="20"/>
      <c r="K3" s="20"/>
    </row>
    <row r="4" spans="1:12" s="1306" customFormat="1" ht="15">
      <c r="A4" s="1420" t="s">
        <v>1443</v>
      </c>
      <c r="B4" s="1420"/>
      <c r="C4" s="1420"/>
      <c r="D4" s="1344"/>
      <c r="E4" s="1309"/>
      <c r="F4" s="1309"/>
      <c r="G4" s="1318"/>
      <c r="H4" s="1354"/>
      <c r="I4" s="1354"/>
      <c r="J4" s="1354"/>
      <c r="K4" s="1354"/>
    </row>
    <row r="5" spans="1:12" ht="14.25" customHeight="1">
      <c r="A5" s="1821" t="s">
        <v>2066</v>
      </c>
      <c r="B5" s="1885"/>
      <c r="C5" s="1826" t="s">
        <v>1445</v>
      </c>
      <c r="D5" s="1847" t="s">
        <v>1444</v>
      </c>
      <c r="E5" s="1821"/>
      <c r="F5" s="1885"/>
      <c r="G5" s="1847" t="s">
        <v>1449</v>
      </c>
      <c r="H5" s="20"/>
      <c r="I5" s="20"/>
      <c r="J5" s="20"/>
      <c r="K5" s="20"/>
    </row>
    <row r="6" spans="1:12">
      <c r="A6" s="1809"/>
      <c r="B6" s="1886"/>
      <c r="C6" s="1827"/>
      <c r="D6" s="1848"/>
      <c r="E6" s="1809"/>
      <c r="F6" s="1886"/>
      <c r="G6" s="1848"/>
      <c r="H6" s="20"/>
      <c r="I6" s="20"/>
      <c r="J6" s="20"/>
      <c r="K6" s="20"/>
    </row>
    <row r="7" spans="1:12">
      <c r="A7" s="1809"/>
      <c r="B7" s="1886"/>
      <c r="C7" s="1827"/>
      <c r="D7" s="1848"/>
      <c r="E7" s="1809"/>
      <c r="F7" s="1886"/>
      <c r="G7" s="1848"/>
      <c r="H7" s="20"/>
      <c r="I7" s="20"/>
      <c r="J7" s="20"/>
      <c r="K7" s="20"/>
    </row>
    <row r="8" spans="1:12">
      <c r="A8" s="1809"/>
      <c r="B8" s="1886"/>
      <c r="C8" s="1827"/>
      <c r="D8" s="1848"/>
      <c r="E8" s="1809"/>
      <c r="F8" s="1886"/>
      <c r="G8" s="1848"/>
      <c r="H8" s="20"/>
      <c r="I8" s="20"/>
      <c r="J8" s="20"/>
      <c r="K8" s="20"/>
    </row>
    <row r="9" spans="1:12">
      <c r="A9" s="1809"/>
      <c r="B9" s="1886"/>
      <c r="C9" s="1827"/>
      <c r="D9" s="1848"/>
      <c r="E9" s="1809"/>
      <c r="F9" s="1886"/>
      <c r="G9" s="1848"/>
      <c r="H9" s="20"/>
      <c r="I9" s="20"/>
      <c r="J9" s="20"/>
      <c r="K9" s="20"/>
    </row>
    <row r="10" spans="1:12" ht="24" customHeight="1">
      <c r="A10" s="1809"/>
      <c r="B10" s="1886"/>
      <c r="C10" s="1827"/>
      <c r="D10" s="1826" t="s">
        <v>1446</v>
      </c>
      <c r="E10" s="1826" t="s">
        <v>1447</v>
      </c>
      <c r="F10" s="1826" t="s">
        <v>1448</v>
      </c>
      <c r="G10" s="1848"/>
      <c r="H10" s="20"/>
      <c r="I10" s="20"/>
      <c r="J10" s="20"/>
      <c r="K10" s="20"/>
    </row>
    <row r="11" spans="1:12">
      <c r="A11" s="1809"/>
      <c r="B11" s="1886"/>
      <c r="C11" s="1827"/>
      <c r="D11" s="1827"/>
      <c r="E11" s="1827"/>
      <c r="F11" s="1827"/>
      <c r="G11" s="1848"/>
      <c r="H11" s="20"/>
      <c r="I11" s="20"/>
      <c r="J11" s="20"/>
      <c r="K11" s="20"/>
    </row>
    <row r="12" spans="1:12" s="125" customFormat="1" ht="18" customHeight="1">
      <c r="A12" s="516" t="s">
        <v>418</v>
      </c>
      <c r="B12" s="943" t="s">
        <v>35</v>
      </c>
      <c r="C12" s="316">
        <v>380020</v>
      </c>
      <c r="D12" s="316">
        <v>107470</v>
      </c>
      <c r="E12" s="316">
        <v>7094</v>
      </c>
      <c r="F12" s="316">
        <v>96516</v>
      </c>
      <c r="G12" s="331">
        <v>272550</v>
      </c>
      <c r="H12" s="126"/>
      <c r="I12" s="126"/>
      <c r="J12" s="126"/>
      <c r="K12" s="126"/>
      <c r="L12" s="126"/>
    </row>
    <row r="13" spans="1:12" s="125" customFormat="1">
      <c r="A13" s="1371" t="s">
        <v>83</v>
      </c>
      <c r="B13" s="1288" t="s">
        <v>36</v>
      </c>
      <c r="C13" s="1289">
        <v>386608</v>
      </c>
      <c r="D13" s="1290">
        <v>104432</v>
      </c>
      <c r="E13" s="188">
        <v>6973</v>
      </c>
      <c r="F13" s="188">
        <v>93250</v>
      </c>
      <c r="G13" s="869">
        <v>282176</v>
      </c>
      <c r="H13" s="126"/>
      <c r="I13" s="126"/>
      <c r="J13" s="126"/>
      <c r="K13" s="126"/>
      <c r="L13" s="126"/>
    </row>
    <row r="14" spans="1:12" s="125" customFormat="1">
      <c r="A14" s="870" t="s">
        <v>1450</v>
      </c>
      <c r="B14" s="944"/>
      <c r="C14" s="945"/>
      <c r="D14" s="945"/>
      <c r="E14" s="945"/>
      <c r="F14" s="945"/>
      <c r="G14" s="1160"/>
      <c r="H14" s="126"/>
      <c r="I14" s="14"/>
      <c r="J14" s="14"/>
      <c r="K14" s="14"/>
      <c r="L14" s="14"/>
    </row>
    <row r="15" spans="1:12" s="125" customFormat="1" ht="16.2" customHeight="1">
      <c r="A15" s="873" t="s">
        <v>431</v>
      </c>
      <c r="B15" s="488" t="s">
        <v>35</v>
      </c>
      <c r="C15" s="172">
        <v>3926</v>
      </c>
      <c r="D15" s="172">
        <v>867</v>
      </c>
      <c r="E15" s="172">
        <v>26</v>
      </c>
      <c r="F15" s="172">
        <v>828</v>
      </c>
      <c r="G15" s="362">
        <v>3059</v>
      </c>
      <c r="H15" s="126"/>
      <c r="I15" s="14"/>
      <c r="J15" s="14"/>
      <c r="K15" s="14"/>
      <c r="L15" s="14"/>
    </row>
    <row r="16" spans="1:12" s="125" customFormat="1">
      <c r="A16" s="1371" t="s">
        <v>84</v>
      </c>
      <c r="B16" s="488" t="s">
        <v>36</v>
      </c>
      <c r="C16" s="172">
        <v>3807</v>
      </c>
      <c r="D16" s="172">
        <v>753</v>
      </c>
      <c r="E16" s="172">
        <v>25</v>
      </c>
      <c r="F16" s="172">
        <v>715</v>
      </c>
      <c r="G16" s="173">
        <v>3054</v>
      </c>
      <c r="H16" s="126"/>
      <c r="I16" s="310"/>
      <c r="J16" s="14"/>
      <c r="K16" s="14"/>
      <c r="L16" s="14"/>
    </row>
    <row r="17" spans="1:12" s="125" customFormat="1" ht="16.2" customHeight="1">
      <c r="A17" s="873" t="s">
        <v>432</v>
      </c>
      <c r="B17" s="488" t="s">
        <v>35</v>
      </c>
      <c r="C17" s="172">
        <v>38607</v>
      </c>
      <c r="D17" s="172">
        <v>9743</v>
      </c>
      <c r="E17" s="172">
        <v>227</v>
      </c>
      <c r="F17" s="172">
        <v>9197</v>
      </c>
      <c r="G17" s="362">
        <v>28864</v>
      </c>
      <c r="H17" s="126"/>
      <c r="I17" s="126"/>
      <c r="J17" s="126"/>
      <c r="K17" s="126"/>
      <c r="L17" s="126"/>
    </row>
    <row r="18" spans="1:12" s="125" customFormat="1">
      <c r="A18" s="1371" t="s">
        <v>85</v>
      </c>
      <c r="B18" s="488" t="s">
        <v>36</v>
      </c>
      <c r="C18" s="172">
        <v>38360</v>
      </c>
      <c r="D18" s="172">
        <v>8967</v>
      </c>
      <c r="E18" s="172">
        <v>218</v>
      </c>
      <c r="F18" s="172">
        <v>8430</v>
      </c>
      <c r="G18" s="173">
        <v>29393</v>
      </c>
      <c r="H18" s="126"/>
      <c r="I18" s="126"/>
      <c r="J18" s="126"/>
      <c r="K18" s="126"/>
      <c r="L18" s="126"/>
    </row>
    <row r="19" spans="1:12" s="125" customFormat="1" ht="16.2" customHeight="1">
      <c r="A19" s="873" t="s">
        <v>433</v>
      </c>
      <c r="B19" s="488" t="s">
        <v>35</v>
      </c>
      <c r="C19" s="172">
        <v>388</v>
      </c>
      <c r="D19" s="172">
        <v>183</v>
      </c>
      <c r="E19" s="172">
        <v>6</v>
      </c>
      <c r="F19" s="172">
        <v>166</v>
      </c>
      <c r="G19" s="362">
        <v>205</v>
      </c>
      <c r="H19" s="126"/>
      <c r="I19" s="14"/>
      <c r="J19" s="14"/>
      <c r="K19" s="14"/>
      <c r="L19" s="14"/>
    </row>
    <row r="20" spans="1:12" s="125" customFormat="1">
      <c r="A20" s="1371" t="s">
        <v>86</v>
      </c>
      <c r="B20" s="488" t="s">
        <v>36</v>
      </c>
      <c r="C20" s="172">
        <v>378</v>
      </c>
      <c r="D20" s="172">
        <v>171</v>
      </c>
      <c r="E20" s="172">
        <v>6</v>
      </c>
      <c r="F20" s="172">
        <v>157</v>
      </c>
      <c r="G20" s="173">
        <v>207</v>
      </c>
      <c r="H20" s="126"/>
      <c r="I20" s="126"/>
      <c r="J20" s="126"/>
      <c r="K20" s="126"/>
      <c r="L20" s="126"/>
    </row>
    <row r="21" spans="1:12" s="125" customFormat="1" ht="16.2" customHeight="1">
      <c r="A21" s="873" t="s">
        <v>434</v>
      </c>
      <c r="B21" s="488" t="s">
        <v>35</v>
      </c>
      <c r="C21" s="172">
        <v>36536</v>
      </c>
      <c r="D21" s="172">
        <v>8455</v>
      </c>
      <c r="E21" s="172">
        <v>51</v>
      </c>
      <c r="F21" s="172">
        <v>8143</v>
      </c>
      <c r="G21" s="362">
        <v>28081</v>
      </c>
      <c r="H21" s="126"/>
      <c r="I21" s="126"/>
      <c r="J21" s="126"/>
      <c r="K21" s="126"/>
      <c r="L21" s="126"/>
    </row>
    <row r="22" spans="1:12" s="125" customFormat="1">
      <c r="A22" s="1371" t="s">
        <v>87</v>
      </c>
      <c r="B22" s="488" t="s">
        <v>36</v>
      </c>
      <c r="C22" s="172">
        <v>36313</v>
      </c>
      <c r="D22" s="172">
        <v>7690</v>
      </c>
      <c r="E22" s="172">
        <v>41</v>
      </c>
      <c r="F22" s="172">
        <v>7392</v>
      </c>
      <c r="G22" s="173">
        <v>28623</v>
      </c>
      <c r="H22" s="126"/>
      <c r="I22" s="14"/>
      <c r="J22" s="14"/>
      <c r="K22" s="14"/>
      <c r="L22" s="14"/>
    </row>
    <row r="23" spans="1:12" s="125" customFormat="1" ht="16.2" customHeight="1">
      <c r="A23" s="870" t="s">
        <v>88</v>
      </c>
      <c r="B23" s="488"/>
      <c r="C23" s="945"/>
      <c r="D23" s="945"/>
      <c r="E23" s="945"/>
      <c r="F23" s="945"/>
      <c r="G23" s="1160"/>
      <c r="H23" s="126"/>
      <c r="I23" s="126"/>
      <c r="J23" s="126"/>
      <c r="K23" s="126"/>
      <c r="L23" s="126"/>
    </row>
    <row r="24" spans="1:12" s="125" customFormat="1">
      <c r="A24" s="873" t="s">
        <v>584</v>
      </c>
      <c r="B24" s="488" t="s">
        <v>35</v>
      </c>
      <c r="C24" s="172">
        <v>487</v>
      </c>
      <c r="D24" s="172">
        <v>405</v>
      </c>
      <c r="E24" s="172">
        <v>18</v>
      </c>
      <c r="F24" s="172">
        <v>354</v>
      </c>
      <c r="G24" s="362">
        <v>82</v>
      </c>
      <c r="H24" s="126"/>
      <c r="I24" s="126"/>
      <c r="J24" s="126"/>
      <c r="K24" s="126"/>
      <c r="L24" s="126"/>
    </row>
    <row r="25" spans="1:12" s="125" customFormat="1">
      <c r="A25" s="1371" t="s">
        <v>89</v>
      </c>
      <c r="B25" s="488" t="s">
        <v>36</v>
      </c>
      <c r="C25" s="172">
        <v>508</v>
      </c>
      <c r="D25" s="172">
        <v>428</v>
      </c>
      <c r="E25" s="172">
        <v>18</v>
      </c>
      <c r="F25" s="172">
        <v>370</v>
      </c>
      <c r="G25" s="173">
        <v>80</v>
      </c>
      <c r="H25" s="126"/>
      <c r="I25" s="14"/>
      <c r="J25" s="14"/>
      <c r="K25" s="14"/>
      <c r="L25" s="14"/>
    </row>
    <row r="26" spans="1:12" s="125" customFormat="1" ht="16.2" customHeight="1">
      <c r="A26" s="870" t="s">
        <v>90</v>
      </c>
      <c r="B26" s="488"/>
      <c r="C26" s="172"/>
      <c r="D26" s="172"/>
      <c r="E26" s="172"/>
      <c r="F26" s="172"/>
      <c r="G26" s="362"/>
      <c r="H26" s="126"/>
      <c r="I26" s="14"/>
      <c r="J26" s="14"/>
      <c r="K26" s="14"/>
      <c r="L26" s="14"/>
    </row>
    <row r="27" spans="1:12" s="125" customFormat="1">
      <c r="A27" s="873" t="s">
        <v>585</v>
      </c>
      <c r="B27" s="488" t="s">
        <v>35</v>
      </c>
      <c r="C27" s="172">
        <v>1196</v>
      </c>
      <c r="D27" s="172">
        <v>700</v>
      </c>
      <c r="E27" s="172">
        <v>152</v>
      </c>
      <c r="F27" s="172">
        <v>534</v>
      </c>
      <c r="G27" s="362">
        <v>496</v>
      </c>
      <c r="H27" s="126"/>
      <c r="I27" s="14"/>
      <c r="J27" s="14"/>
      <c r="K27" s="14"/>
      <c r="L27" s="14"/>
    </row>
    <row r="28" spans="1:12" s="125" customFormat="1">
      <c r="A28" s="1371" t="s">
        <v>91</v>
      </c>
      <c r="B28" s="488" t="s">
        <v>36</v>
      </c>
      <c r="C28" s="172">
        <v>1161</v>
      </c>
      <c r="D28" s="172">
        <v>678</v>
      </c>
      <c r="E28" s="172">
        <v>153</v>
      </c>
      <c r="F28" s="172">
        <v>511</v>
      </c>
      <c r="G28" s="173">
        <v>483</v>
      </c>
      <c r="H28" s="126"/>
      <c r="I28" s="14"/>
      <c r="J28" s="14"/>
      <c r="K28" s="14"/>
      <c r="L28" s="14"/>
    </row>
    <row r="29" spans="1:12" s="125" customFormat="1">
      <c r="A29" s="1371" t="s">
        <v>92</v>
      </c>
      <c r="B29" s="510"/>
      <c r="C29" s="451"/>
      <c r="D29" s="451"/>
      <c r="E29" s="451"/>
      <c r="F29" s="451"/>
      <c r="G29" s="366"/>
      <c r="H29" s="126"/>
      <c r="I29" s="14"/>
      <c r="J29" s="14"/>
      <c r="K29" s="14"/>
      <c r="L29" s="14"/>
    </row>
    <row r="30" spans="1:12" s="125" customFormat="1" ht="16.2" customHeight="1">
      <c r="A30" s="873" t="s">
        <v>435</v>
      </c>
      <c r="B30" s="488" t="s">
        <v>35</v>
      </c>
      <c r="C30" s="172">
        <v>53081</v>
      </c>
      <c r="D30" s="172">
        <v>8867</v>
      </c>
      <c r="E30" s="172">
        <v>71</v>
      </c>
      <c r="F30" s="172">
        <v>8295</v>
      </c>
      <c r="G30" s="362">
        <v>44214</v>
      </c>
      <c r="H30" s="126"/>
      <c r="I30" s="14"/>
      <c r="J30" s="14"/>
      <c r="K30" s="14"/>
      <c r="L30" s="14"/>
    </row>
    <row r="31" spans="1:12" s="125" customFormat="1">
      <c r="A31" s="1371" t="s">
        <v>93</v>
      </c>
      <c r="B31" s="488" t="s">
        <v>36</v>
      </c>
      <c r="C31" s="172">
        <v>55713</v>
      </c>
      <c r="D31" s="172">
        <v>8444</v>
      </c>
      <c r="E31" s="172">
        <v>57</v>
      </c>
      <c r="F31" s="172">
        <v>7819</v>
      </c>
      <c r="G31" s="173">
        <v>47269</v>
      </c>
      <c r="H31" s="126"/>
      <c r="I31" s="14"/>
      <c r="J31" s="14"/>
      <c r="K31" s="14"/>
      <c r="L31" s="14"/>
    </row>
    <row r="32" spans="1:12" s="125" customFormat="1" ht="16.2" customHeight="1">
      <c r="A32" s="873" t="s">
        <v>586</v>
      </c>
      <c r="B32" s="488" t="s">
        <v>35</v>
      </c>
      <c r="C32" s="172">
        <v>87155</v>
      </c>
      <c r="D32" s="172">
        <v>21997</v>
      </c>
      <c r="E32" s="172">
        <v>48</v>
      </c>
      <c r="F32" s="172">
        <v>21199</v>
      </c>
      <c r="G32" s="362">
        <v>65158</v>
      </c>
      <c r="H32" s="126"/>
      <c r="I32" s="14"/>
      <c r="J32" s="14"/>
      <c r="K32" s="14"/>
      <c r="L32" s="14"/>
    </row>
    <row r="33" spans="1:12" s="125" customFormat="1" ht="14.25" customHeight="1">
      <c r="A33" s="1371" t="s">
        <v>813</v>
      </c>
      <c r="B33" s="488" t="s">
        <v>36</v>
      </c>
      <c r="C33" s="172">
        <v>85557</v>
      </c>
      <c r="D33" s="172">
        <v>20463</v>
      </c>
      <c r="E33" s="172">
        <v>34</v>
      </c>
      <c r="F33" s="172">
        <v>19636</v>
      </c>
      <c r="G33" s="173">
        <v>65094</v>
      </c>
      <c r="H33" s="126"/>
      <c r="I33" s="14"/>
      <c r="J33" s="14"/>
      <c r="K33" s="14"/>
      <c r="L33" s="14"/>
    </row>
    <row r="34" spans="1:12" s="125" customFormat="1" ht="16.2" customHeight="1">
      <c r="A34" s="873" t="s">
        <v>422</v>
      </c>
      <c r="B34" s="488" t="s">
        <v>35</v>
      </c>
      <c r="C34" s="172">
        <v>23962</v>
      </c>
      <c r="D34" s="172">
        <v>2852</v>
      </c>
      <c r="E34" s="172">
        <v>30</v>
      </c>
      <c r="F34" s="172">
        <v>2655</v>
      </c>
      <c r="G34" s="362">
        <v>21110</v>
      </c>
      <c r="H34" s="126"/>
      <c r="I34" s="14"/>
      <c r="J34" s="14"/>
      <c r="K34" s="14"/>
      <c r="L34" s="14"/>
    </row>
    <row r="35" spans="1:12" s="125" customFormat="1" ht="14.25" customHeight="1">
      <c r="A35" s="1371" t="s">
        <v>94</v>
      </c>
      <c r="B35" s="488" t="s">
        <v>36</v>
      </c>
      <c r="C35" s="172">
        <v>24619</v>
      </c>
      <c r="D35" s="172">
        <v>2882</v>
      </c>
      <c r="E35" s="172">
        <v>28</v>
      </c>
      <c r="F35" s="172">
        <v>2661</v>
      </c>
      <c r="G35" s="173">
        <v>21737</v>
      </c>
      <c r="H35" s="126"/>
      <c r="I35" s="14"/>
      <c r="J35" s="14"/>
      <c r="K35" s="14"/>
      <c r="L35" s="14"/>
    </row>
    <row r="36" spans="1:12" s="125" customFormat="1" ht="20.100000000000001" customHeight="1">
      <c r="A36" s="2078" t="s">
        <v>1983</v>
      </c>
      <c r="B36" s="2078"/>
      <c r="C36" s="2078"/>
      <c r="D36" s="2078"/>
      <c r="E36" s="2078"/>
      <c r="F36" s="2078"/>
      <c r="G36" s="2078"/>
      <c r="H36" s="14"/>
      <c r="I36" s="14"/>
      <c r="J36" s="14"/>
      <c r="K36" s="14"/>
      <c r="L36" s="14"/>
    </row>
    <row r="37" spans="1:12" s="1320" customFormat="1" ht="15" customHeight="1">
      <c r="A37" s="1883" t="s">
        <v>1984</v>
      </c>
      <c r="B37" s="1883"/>
      <c r="C37" s="1883"/>
      <c r="D37" s="1883"/>
      <c r="E37" s="1883"/>
      <c r="F37" s="1883"/>
      <c r="G37" s="1883"/>
      <c r="H37" s="1421"/>
      <c r="I37" s="1421"/>
      <c r="J37" s="1421"/>
      <c r="K37" s="1421"/>
      <c r="L37" s="1421"/>
    </row>
  </sheetData>
  <mergeCells count="11">
    <mergeCell ref="A36:G36"/>
    <mergeCell ref="A37:G37"/>
    <mergeCell ref="D10:D11"/>
    <mergeCell ref="F1:G1"/>
    <mergeCell ref="F2:G2"/>
    <mergeCell ref="A5:B11"/>
    <mergeCell ref="G5:G11"/>
    <mergeCell ref="C5:C11"/>
    <mergeCell ref="D5:F9"/>
    <mergeCell ref="E10:E11"/>
    <mergeCell ref="F10:F11"/>
  </mergeCells>
  <phoneticPr fontId="0" type="noConversion"/>
  <hyperlinks>
    <hyperlink ref="F1:G1" location="'Spis tablic     List of tables'!A68" display="Powrót do spisu tablic"/>
    <hyperlink ref="F2:G2" location="'Spis tablic     List of tables'!A65"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zoomScaleNormal="100" workbookViewId="0"/>
  </sheetViews>
  <sheetFormatPr defaultRowHeight="13.8"/>
  <cols>
    <col min="1" max="1" width="51.59765625" customWidth="1"/>
    <col min="2" max="2" width="3.59765625" customWidth="1"/>
    <col min="3" max="7" width="13.69921875" customWidth="1"/>
  </cols>
  <sheetData>
    <row r="1" spans="1:8" ht="15">
      <c r="A1" s="857" t="s">
        <v>636</v>
      </c>
      <c r="B1" s="857"/>
      <c r="C1" s="857"/>
      <c r="D1" s="513"/>
      <c r="E1" s="6"/>
      <c r="F1" s="1877" t="s">
        <v>31</v>
      </c>
      <c r="G1" s="1877"/>
    </row>
    <row r="2" spans="1:8" s="1306" customFormat="1" ht="15">
      <c r="A2" s="1420" t="s">
        <v>1451</v>
      </c>
      <c r="B2" s="1420"/>
      <c r="C2" s="1420"/>
      <c r="D2" s="1548"/>
      <c r="E2" s="1548"/>
      <c r="F2" s="1802" t="s">
        <v>283</v>
      </c>
      <c r="G2" s="1802"/>
    </row>
    <row r="3" spans="1:8">
      <c r="A3" s="1821" t="s">
        <v>2067</v>
      </c>
      <c r="B3" s="1885"/>
      <c r="C3" s="1826" t="s">
        <v>1452</v>
      </c>
      <c r="D3" s="1847" t="s">
        <v>1444</v>
      </c>
      <c r="E3" s="1821"/>
      <c r="F3" s="1885"/>
      <c r="G3" s="1847" t="s">
        <v>1456</v>
      </c>
      <c r="H3" s="14"/>
    </row>
    <row r="4" spans="1:8">
      <c r="A4" s="1809"/>
      <c r="B4" s="1886"/>
      <c r="C4" s="1827"/>
      <c r="D4" s="1848"/>
      <c r="E4" s="1809"/>
      <c r="F4" s="1886"/>
      <c r="G4" s="1848"/>
      <c r="H4" s="14"/>
    </row>
    <row r="5" spans="1:8">
      <c r="A5" s="1809"/>
      <c r="B5" s="1886"/>
      <c r="C5" s="1827"/>
      <c r="D5" s="1848"/>
      <c r="E5" s="1809"/>
      <c r="F5" s="1886"/>
      <c r="G5" s="1848"/>
      <c r="H5" s="20"/>
    </row>
    <row r="6" spans="1:8">
      <c r="A6" s="1809"/>
      <c r="B6" s="1886"/>
      <c r="C6" s="1827"/>
      <c r="D6" s="1848"/>
      <c r="E6" s="1809"/>
      <c r="F6" s="1886"/>
      <c r="G6" s="1848"/>
      <c r="H6" s="26"/>
    </row>
    <row r="7" spans="1:8">
      <c r="A7" s="1809"/>
      <c r="B7" s="1886"/>
      <c r="C7" s="1827"/>
      <c r="D7" s="1848"/>
      <c r="E7" s="1809"/>
      <c r="F7" s="1886"/>
      <c r="G7" s="1848"/>
      <c r="H7" s="20"/>
    </row>
    <row r="8" spans="1:8">
      <c r="A8" s="1809"/>
      <c r="B8" s="1886"/>
      <c r="C8" s="1827"/>
      <c r="D8" s="1848"/>
      <c r="E8" s="1809"/>
      <c r="F8" s="1886"/>
      <c r="G8" s="1848"/>
      <c r="H8" s="20"/>
    </row>
    <row r="9" spans="1:8">
      <c r="A9" s="1809"/>
      <c r="B9" s="1886"/>
      <c r="C9" s="1827"/>
      <c r="D9" s="1849"/>
      <c r="E9" s="1814"/>
      <c r="F9" s="1887"/>
      <c r="G9" s="1848"/>
      <c r="H9" s="20"/>
    </row>
    <row r="10" spans="1:8" ht="24.9" customHeight="1">
      <c r="A10" s="1809"/>
      <c r="B10" s="1886"/>
      <c r="C10" s="1827"/>
      <c r="D10" s="1826" t="s">
        <v>1453</v>
      </c>
      <c r="E10" s="1826" t="s">
        <v>1454</v>
      </c>
      <c r="F10" s="1826" t="s">
        <v>1455</v>
      </c>
      <c r="G10" s="1848"/>
      <c r="H10" s="14"/>
    </row>
    <row r="11" spans="1:8">
      <c r="A11" s="1809"/>
      <c r="B11" s="1886"/>
      <c r="C11" s="1827"/>
      <c r="D11" s="1827"/>
      <c r="E11" s="1827"/>
      <c r="F11" s="1827"/>
      <c r="G11" s="1848"/>
      <c r="H11" s="20"/>
    </row>
    <row r="12" spans="1:8" s="125" customFormat="1" ht="18" customHeight="1">
      <c r="A12" s="946" t="s">
        <v>587</v>
      </c>
      <c r="B12" s="947" t="s">
        <v>35</v>
      </c>
      <c r="C12" s="1291">
        <v>14375</v>
      </c>
      <c r="D12" s="1291">
        <v>4114</v>
      </c>
      <c r="E12" s="1291">
        <v>104</v>
      </c>
      <c r="F12" s="1291">
        <v>3787</v>
      </c>
      <c r="G12" s="1292">
        <v>10261</v>
      </c>
      <c r="H12" s="126"/>
    </row>
    <row r="13" spans="1:8" s="125" customFormat="1">
      <c r="A13" s="1371" t="s">
        <v>1457</v>
      </c>
      <c r="B13" s="488" t="s">
        <v>36</v>
      </c>
      <c r="C13" s="172">
        <v>14804</v>
      </c>
      <c r="D13" s="172">
        <v>4137</v>
      </c>
      <c r="E13" s="172">
        <v>101</v>
      </c>
      <c r="F13" s="172">
        <v>3796</v>
      </c>
      <c r="G13" s="173">
        <v>10667</v>
      </c>
      <c r="H13" s="126"/>
    </row>
    <row r="14" spans="1:8" s="125" customFormat="1" ht="18" customHeight="1">
      <c r="A14" s="873" t="s">
        <v>423</v>
      </c>
      <c r="B14" s="488" t="s">
        <v>35</v>
      </c>
      <c r="C14" s="172">
        <v>14475</v>
      </c>
      <c r="D14" s="172">
        <v>4069</v>
      </c>
      <c r="E14" s="172">
        <v>21</v>
      </c>
      <c r="F14" s="172">
        <v>3769</v>
      </c>
      <c r="G14" s="173">
        <v>10406</v>
      </c>
      <c r="H14" s="126"/>
    </row>
    <row r="15" spans="1:8" s="125" customFormat="1">
      <c r="A15" s="1371" t="s">
        <v>95</v>
      </c>
      <c r="B15" s="488" t="s">
        <v>36</v>
      </c>
      <c r="C15" s="172">
        <v>15647</v>
      </c>
      <c r="D15" s="172">
        <v>3965</v>
      </c>
      <c r="E15" s="172">
        <v>15</v>
      </c>
      <c r="F15" s="172">
        <v>3676</v>
      </c>
      <c r="G15" s="173">
        <v>11682</v>
      </c>
      <c r="H15" s="126"/>
    </row>
    <row r="16" spans="1:8" s="125" customFormat="1" ht="18" customHeight="1">
      <c r="A16" s="873" t="s">
        <v>436</v>
      </c>
      <c r="B16" s="488" t="s">
        <v>35</v>
      </c>
      <c r="C16" s="172">
        <v>9525</v>
      </c>
      <c r="D16" s="172">
        <v>1764</v>
      </c>
      <c r="E16" s="172">
        <v>8</v>
      </c>
      <c r="F16" s="172">
        <v>1624</v>
      </c>
      <c r="G16" s="173">
        <v>7761</v>
      </c>
      <c r="H16" s="126"/>
    </row>
    <row r="17" spans="1:8" s="125" customFormat="1">
      <c r="A17" s="1371" t="s">
        <v>96</v>
      </c>
      <c r="B17" s="488" t="s">
        <v>36</v>
      </c>
      <c r="C17" s="172">
        <v>9496</v>
      </c>
      <c r="D17" s="172">
        <v>1744</v>
      </c>
      <c r="E17" s="172">
        <v>6</v>
      </c>
      <c r="F17" s="172">
        <v>1593</v>
      </c>
      <c r="G17" s="173">
        <v>7752</v>
      </c>
      <c r="H17" s="126"/>
    </row>
    <row r="18" spans="1:8" s="125" customFormat="1" ht="18" customHeight="1">
      <c r="A18" s="873" t="s">
        <v>588</v>
      </c>
      <c r="B18" s="488" t="s">
        <v>35</v>
      </c>
      <c r="C18" s="172">
        <v>15814</v>
      </c>
      <c r="D18" s="172">
        <v>12132</v>
      </c>
      <c r="E18" s="172">
        <v>870</v>
      </c>
      <c r="F18" s="172">
        <v>10975</v>
      </c>
      <c r="G18" s="173">
        <v>3682</v>
      </c>
      <c r="H18" s="126"/>
    </row>
    <row r="19" spans="1:8" s="125" customFormat="1">
      <c r="A19" s="1371" t="s">
        <v>97</v>
      </c>
      <c r="B19" s="488" t="s">
        <v>36</v>
      </c>
      <c r="C19" s="172">
        <v>16383</v>
      </c>
      <c r="D19" s="172">
        <v>12453</v>
      </c>
      <c r="E19" s="172">
        <v>871</v>
      </c>
      <c r="F19" s="172">
        <v>11245</v>
      </c>
      <c r="G19" s="1259">
        <v>3930</v>
      </c>
      <c r="H19" s="126"/>
    </row>
    <row r="20" spans="1:8" s="125" customFormat="1" ht="18" customHeight="1">
      <c r="A20" s="873" t="s">
        <v>437</v>
      </c>
      <c r="B20" s="488" t="s">
        <v>35</v>
      </c>
      <c r="C20" s="172">
        <v>38532</v>
      </c>
      <c r="D20" s="172">
        <v>8255</v>
      </c>
      <c r="E20" s="172">
        <v>197</v>
      </c>
      <c r="F20" s="172">
        <v>7553</v>
      </c>
      <c r="G20" s="173">
        <v>30277</v>
      </c>
      <c r="H20" s="126"/>
    </row>
    <row r="21" spans="1:8" s="125" customFormat="1">
      <c r="A21" s="1371" t="s">
        <v>98</v>
      </c>
      <c r="B21" s="488" t="s">
        <v>36</v>
      </c>
      <c r="C21" s="172">
        <v>39725</v>
      </c>
      <c r="D21" s="172">
        <v>8088</v>
      </c>
      <c r="E21" s="172">
        <v>183</v>
      </c>
      <c r="F21" s="172">
        <v>7355</v>
      </c>
      <c r="G21" s="173">
        <v>31637</v>
      </c>
      <c r="H21" s="126"/>
    </row>
    <row r="22" spans="1:8" s="125" customFormat="1" ht="18" customHeight="1">
      <c r="A22" s="873" t="s">
        <v>589</v>
      </c>
      <c r="B22" s="488" t="s">
        <v>35</v>
      </c>
      <c r="C22" s="172">
        <v>11778</v>
      </c>
      <c r="D22" s="172">
        <v>3233</v>
      </c>
      <c r="E22" s="172">
        <v>20</v>
      </c>
      <c r="F22" s="172">
        <v>2983</v>
      </c>
      <c r="G22" s="173">
        <v>8545</v>
      </c>
      <c r="H22" s="126"/>
    </row>
    <row r="23" spans="1:8" s="125" customFormat="1">
      <c r="A23" s="1371" t="s">
        <v>99</v>
      </c>
      <c r="B23" s="488" t="s">
        <v>36</v>
      </c>
      <c r="C23" s="172">
        <v>12286</v>
      </c>
      <c r="D23" s="172">
        <v>3222</v>
      </c>
      <c r="E23" s="172">
        <v>17</v>
      </c>
      <c r="F23" s="172">
        <v>2944</v>
      </c>
      <c r="G23" s="173">
        <v>9064</v>
      </c>
      <c r="H23" s="126"/>
    </row>
    <row r="24" spans="1:8" s="125" customFormat="1" ht="18" customHeight="1">
      <c r="A24" s="870" t="s">
        <v>100</v>
      </c>
      <c r="B24" s="488"/>
      <c r="C24" s="172"/>
      <c r="D24" s="172"/>
      <c r="E24" s="172"/>
      <c r="F24" s="172"/>
      <c r="G24" s="173"/>
      <c r="H24" s="126"/>
    </row>
    <row r="25" spans="1:8" s="125" customFormat="1">
      <c r="A25" s="873" t="s">
        <v>447</v>
      </c>
      <c r="B25" s="488" t="s">
        <v>35</v>
      </c>
      <c r="C25" s="172">
        <v>2108</v>
      </c>
      <c r="D25" s="172">
        <v>2101</v>
      </c>
      <c r="E25" s="172">
        <v>704</v>
      </c>
      <c r="F25" s="172">
        <v>1396</v>
      </c>
      <c r="G25" s="173">
        <v>7</v>
      </c>
      <c r="H25" s="126"/>
    </row>
    <row r="26" spans="1:8" s="125" customFormat="1">
      <c r="A26" s="1371" t="s">
        <v>101</v>
      </c>
      <c r="B26" s="488" t="s">
        <v>36</v>
      </c>
      <c r="C26" s="172">
        <v>2086</v>
      </c>
      <c r="D26" s="172">
        <v>2079</v>
      </c>
      <c r="E26" s="172">
        <v>700</v>
      </c>
      <c r="F26" s="172">
        <v>1378</v>
      </c>
      <c r="G26" s="173">
        <v>7</v>
      </c>
      <c r="H26" s="126"/>
    </row>
    <row r="27" spans="1:8" s="125" customFormat="1" ht="18" customHeight="1">
      <c r="A27" s="873" t="s">
        <v>438</v>
      </c>
      <c r="B27" s="488" t="s">
        <v>35</v>
      </c>
      <c r="C27" s="172">
        <v>12895</v>
      </c>
      <c r="D27" s="172">
        <v>6773</v>
      </c>
      <c r="E27" s="172">
        <v>3684</v>
      </c>
      <c r="F27" s="172">
        <v>3017</v>
      </c>
      <c r="G27" s="173">
        <v>6122</v>
      </c>
      <c r="H27" s="126"/>
    </row>
    <row r="28" spans="1:8" s="584" customFormat="1">
      <c r="A28" s="1747" t="s">
        <v>102</v>
      </c>
      <c r="B28" s="1748" t="s">
        <v>36</v>
      </c>
      <c r="C28" s="667">
        <v>13234</v>
      </c>
      <c r="D28" s="667">
        <v>6745</v>
      </c>
      <c r="E28" s="667">
        <v>3609</v>
      </c>
      <c r="F28" s="667">
        <v>3060</v>
      </c>
      <c r="G28" s="668">
        <v>6489</v>
      </c>
      <c r="H28" s="607"/>
    </row>
    <row r="29" spans="1:8" s="125" customFormat="1" ht="18" customHeight="1">
      <c r="A29" s="873" t="s">
        <v>439</v>
      </c>
      <c r="B29" s="488" t="s">
        <v>35</v>
      </c>
      <c r="C29" s="172">
        <v>21270</v>
      </c>
      <c r="D29" s="172">
        <v>2480</v>
      </c>
      <c r="E29" s="172">
        <v>624</v>
      </c>
      <c r="F29" s="172">
        <v>1800</v>
      </c>
      <c r="G29" s="173">
        <v>18790</v>
      </c>
      <c r="H29" s="126"/>
    </row>
    <row r="30" spans="1:8" s="125" customFormat="1">
      <c r="A30" s="1371" t="s">
        <v>103</v>
      </c>
      <c r="B30" s="488" t="s">
        <v>36</v>
      </c>
      <c r="C30" s="172">
        <v>21736</v>
      </c>
      <c r="D30" s="172">
        <v>2469</v>
      </c>
      <c r="E30" s="172">
        <v>625</v>
      </c>
      <c r="F30" s="172">
        <v>1774</v>
      </c>
      <c r="G30" s="173">
        <v>19267</v>
      </c>
      <c r="H30" s="126"/>
    </row>
    <row r="31" spans="1:8" s="125" customFormat="1" ht="18" customHeight="1">
      <c r="A31" s="873" t="s">
        <v>440</v>
      </c>
      <c r="B31" s="488" t="s">
        <v>35</v>
      </c>
      <c r="C31" s="172">
        <v>7492</v>
      </c>
      <c r="D31" s="172">
        <v>4102</v>
      </c>
      <c r="E31" s="172">
        <v>449</v>
      </c>
      <c r="F31" s="172">
        <v>3595</v>
      </c>
      <c r="G31" s="173">
        <v>3390</v>
      </c>
      <c r="H31" s="126"/>
    </row>
    <row r="32" spans="1:8" s="584" customFormat="1">
      <c r="A32" s="1747" t="s">
        <v>104</v>
      </c>
      <c r="B32" s="1748" t="s">
        <v>36</v>
      </c>
      <c r="C32" s="667">
        <v>7588</v>
      </c>
      <c r="D32" s="667">
        <v>3941</v>
      </c>
      <c r="E32" s="667">
        <v>447</v>
      </c>
      <c r="F32" s="667">
        <v>3425</v>
      </c>
      <c r="G32" s="668">
        <v>3647</v>
      </c>
      <c r="H32" s="607"/>
    </row>
    <row r="33" spans="1:8" s="125" customFormat="1" ht="18" customHeight="1">
      <c r="A33" s="873" t="s">
        <v>441</v>
      </c>
      <c r="B33" s="488" t="s">
        <v>35</v>
      </c>
      <c r="C33" s="172">
        <v>24907</v>
      </c>
      <c r="D33" s="172">
        <v>14003</v>
      </c>
      <c r="E33" s="172">
        <v>10</v>
      </c>
      <c r="F33" s="172">
        <v>13799</v>
      </c>
      <c r="G33" s="173">
        <v>10904</v>
      </c>
      <c r="H33" s="126"/>
    </row>
    <row r="34" spans="1:8" s="125" customFormat="1">
      <c r="A34" s="1371" t="s">
        <v>105</v>
      </c>
      <c r="B34" s="488" t="s">
        <v>36</v>
      </c>
      <c r="C34" s="172">
        <v>25425</v>
      </c>
      <c r="D34" s="172">
        <v>13940</v>
      </c>
      <c r="E34" s="172">
        <v>11</v>
      </c>
      <c r="F34" s="172">
        <v>13697</v>
      </c>
      <c r="G34" s="173">
        <v>11485</v>
      </c>
      <c r="H34" s="126"/>
    </row>
    <row r="35" spans="1:8" s="125" customFormat="1" ht="20.100000000000001" customHeight="1">
      <c r="A35" s="2078" t="s">
        <v>1983</v>
      </c>
      <c r="B35" s="2078"/>
      <c r="C35" s="2078"/>
      <c r="D35" s="2078"/>
      <c r="E35" s="2078"/>
      <c r="F35" s="2078"/>
      <c r="G35" s="2078"/>
    </row>
    <row r="36" spans="1:8" s="1320" customFormat="1" ht="15" customHeight="1">
      <c r="A36" s="1883" t="s">
        <v>1984</v>
      </c>
      <c r="B36" s="1883"/>
      <c r="C36" s="1883"/>
      <c r="D36" s="1883"/>
      <c r="E36" s="1883"/>
      <c r="F36" s="1883"/>
      <c r="G36" s="1883"/>
    </row>
  </sheetData>
  <mergeCells count="11">
    <mergeCell ref="F1:G1"/>
    <mergeCell ref="F2:G2"/>
    <mergeCell ref="A35:G35"/>
    <mergeCell ref="A36:G36"/>
    <mergeCell ref="A3:B11"/>
    <mergeCell ref="C3:C11"/>
    <mergeCell ref="D3:F9"/>
    <mergeCell ref="G3:G11"/>
    <mergeCell ref="D10:D11"/>
    <mergeCell ref="E10:E11"/>
    <mergeCell ref="F10:F11"/>
  </mergeCells>
  <phoneticPr fontId="0" type="noConversion"/>
  <hyperlinks>
    <hyperlink ref="F1:G1" location="'Spis tablic     List of tables'!A69" display="Powrót do spisu tablic"/>
    <hyperlink ref="F2:G2" location="'Spis tablic     List of tables'!A66"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showGridLines="0" zoomScaleNormal="100" workbookViewId="0">
      <selection sqref="A1:J1"/>
    </sheetView>
  </sheetViews>
  <sheetFormatPr defaultRowHeight="13.8"/>
  <cols>
    <col min="1" max="1" width="8.09765625" style="4" customWidth="1"/>
    <col min="2" max="2" width="13.59765625" style="4" customWidth="1"/>
    <col min="3" max="10" width="9" style="4" customWidth="1"/>
    <col min="11" max="12" width="10.3984375" bestFit="1" customWidth="1"/>
    <col min="13" max="13" width="11.19921875" bestFit="1" customWidth="1"/>
  </cols>
  <sheetData>
    <row r="1" spans="1:13" ht="14.85" customHeight="1">
      <c r="A1" s="1825" t="s">
        <v>590</v>
      </c>
      <c r="B1" s="1825"/>
      <c r="C1" s="1825"/>
      <c r="D1" s="1825"/>
      <c r="E1" s="1825"/>
      <c r="F1" s="1825"/>
      <c r="G1" s="1825"/>
      <c r="H1" s="1825"/>
      <c r="I1" s="1825"/>
      <c r="J1" s="1825"/>
      <c r="K1" s="1877" t="s">
        <v>31</v>
      </c>
      <c r="L1" s="1877"/>
    </row>
    <row r="2" spans="1:13" s="1306" customFormat="1" ht="14.85" customHeight="1">
      <c r="A2" s="2350" t="s">
        <v>106</v>
      </c>
      <c r="B2" s="2350"/>
      <c r="C2" s="2350"/>
      <c r="D2" s="2350"/>
      <c r="E2" s="2350"/>
      <c r="F2" s="1318"/>
      <c r="G2" s="1318"/>
      <c r="H2" s="1318"/>
      <c r="I2" s="1309"/>
      <c r="J2" s="1309"/>
      <c r="K2" s="1802" t="s">
        <v>283</v>
      </c>
      <c r="L2" s="1802"/>
    </row>
    <row r="3" spans="1:13" s="1306" customFormat="1" ht="14.85" customHeight="1">
      <c r="A3" s="1549" t="s">
        <v>1458</v>
      </c>
      <c r="B3" s="1549"/>
      <c r="C3" s="1549"/>
      <c r="D3" s="1549"/>
      <c r="E3" s="1549"/>
      <c r="F3" s="1549"/>
      <c r="G3" s="1549"/>
      <c r="H3" s="1549"/>
      <c r="I3" s="1318"/>
      <c r="J3" s="1318"/>
    </row>
    <row r="4" spans="1:13" s="1306" customFormat="1" ht="14.85" customHeight="1">
      <c r="A4" s="1882" t="s">
        <v>107</v>
      </c>
      <c r="B4" s="1882"/>
      <c r="C4" s="1882"/>
      <c r="D4" s="1882"/>
      <c r="E4" s="1882"/>
      <c r="F4" s="1309"/>
      <c r="G4" s="1309"/>
      <c r="H4" s="1546"/>
      <c r="I4" s="1318"/>
      <c r="J4" s="1318"/>
    </row>
    <row r="5" spans="1:13" ht="14.25" customHeight="1">
      <c r="A5" s="1808" t="s">
        <v>1459</v>
      </c>
      <c r="B5" s="1811"/>
      <c r="C5" s="1804" t="s">
        <v>1460</v>
      </c>
      <c r="D5" s="948"/>
      <c r="E5" s="948"/>
      <c r="F5" s="948"/>
      <c r="G5" s="949"/>
      <c r="H5" s="1804" t="s">
        <v>1465</v>
      </c>
      <c r="I5" s="948"/>
      <c r="J5" s="948"/>
      <c r="K5" s="948"/>
      <c r="L5" s="948"/>
      <c r="M5" s="948"/>
    </row>
    <row r="6" spans="1:13" ht="14.25" customHeight="1">
      <c r="A6" s="1809"/>
      <c r="B6" s="1812"/>
      <c r="C6" s="1805"/>
      <c r="D6" s="905"/>
      <c r="E6" s="905"/>
      <c r="F6" s="905"/>
      <c r="G6" s="906"/>
      <c r="H6" s="1805"/>
      <c r="I6" s="905"/>
      <c r="J6" s="905"/>
      <c r="K6" s="905"/>
      <c r="L6" s="905"/>
      <c r="M6" s="905"/>
    </row>
    <row r="7" spans="1:13">
      <c r="A7" s="1809"/>
      <c r="B7" s="1812"/>
      <c r="C7" s="1805"/>
      <c r="D7" s="905"/>
      <c r="E7" s="905"/>
      <c r="F7" s="905"/>
      <c r="G7" s="906"/>
      <c r="H7" s="1805"/>
      <c r="I7" s="905"/>
      <c r="J7" s="905"/>
      <c r="K7" s="905"/>
      <c r="L7" s="905"/>
      <c r="M7" s="905"/>
    </row>
    <row r="8" spans="1:13" ht="22.5" customHeight="1">
      <c r="A8" s="1809"/>
      <c r="B8" s="1812"/>
      <c r="C8" s="1805"/>
      <c r="D8" s="2115" t="s">
        <v>1461</v>
      </c>
      <c r="E8" s="1826" t="s">
        <v>1462</v>
      </c>
      <c r="F8" s="1826" t="s">
        <v>1463</v>
      </c>
      <c r="G8" s="2212" t="s">
        <v>1464</v>
      </c>
      <c r="H8" s="1805"/>
      <c r="I8" s="1826" t="s">
        <v>1466</v>
      </c>
      <c r="J8" s="1847" t="s">
        <v>1467</v>
      </c>
      <c r="K8" s="1826" t="s">
        <v>1468</v>
      </c>
      <c r="L8" s="1826" t="s">
        <v>1469</v>
      </c>
      <c r="M8" s="1847" t="s">
        <v>1470</v>
      </c>
    </row>
    <row r="9" spans="1:13" ht="27" customHeight="1">
      <c r="A9" s="1809"/>
      <c r="B9" s="1812"/>
      <c r="C9" s="1805"/>
      <c r="D9" s="1805"/>
      <c r="E9" s="1827"/>
      <c r="F9" s="1827"/>
      <c r="G9" s="2093"/>
      <c r="H9" s="1805"/>
      <c r="I9" s="1827"/>
      <c r="J9" s="1848"/>
      <c r="K9" s="1827"/>
      <c r="L9" s="1827"/>
      <c r="M9" s="1848"/>
    </row>
    <row r="10" spans="1:13" ht="24.75" customHeight="1">
      <c r="A10" s="1809"/>
      <c r="B10" s="1812"/>
      <c r="C10" s="1805"/>
      <c r="D10" s="1805"/>
      <c r="E10" s="1827"/>
      <c r="F10" s="1827"/>
      <c r="G10" s="2093"/>
      <c r="H10" s="1805"/>
      <c r="I10" s="1827"/>
      <c r="J10" s="1848"/>
      <c r="K10" s="1827"/>
      <c r="L10" s="1827"/>
      <c r="M10" s="1848"/>
    </row>
    <row r="11" spans="1:13">
      <c r="A11" s="1809"/>
      <c r="B11" s="1812"/>
      <c r="C11" s="1805"/>
      <c r="D11" s="1805"/>
      <c r="E11" s="1827"/>
      <c r="F11" s="1827"/>
      <c r="G11" s="2093"/>
      <c r="H11" s="1805"/>
      <c r="I11" s="1827"/>
      <c r="J11" s="1848"/>
      <c r="K11" s="1827"/>
      <c r="L11" s="1827"/>
      <c r="M11" s="1848"/>
    </row>
    <row r="12" spans="1:13" ht="96" customHeight="1">
      <c r="A12" s="1809"/>
      <c r="B12" s="1812"/>
      <c r="C12" s="1805"/>
      <c r="D12" s="1805"/>
      <c r="E12" s="1827"/>
      <c r="F12" s="1827"/>
      <c r="G12" s="2093"/>
      <c r="H12" s="1805"/>
      <c r="I12" s="1827"/>
      <c r="J12" s="1848"/>
      <c r="K12" s="1827"/>
      <c r="L12" s="1827"/>
      <c r="M12" s="1848"/>
    </row>
    <row r="13" spans="1:13">
      <c r="A13" s="1810"/>
      <c r="B13" s="1845"/>
      <c r="C13" s="1813"/>
      <c r="D13" s="1813"/>
      <c r="E13" s="1828"/>
      <c r="F13" s="1828"/>
      <c r="G13" s="2213"/>
      <c r="H13" s="1813"/>
      <c r="I13" s="1828"/>
      <c r="J13" s="1849"/>
      <c r="K13" s="1828"/>
      <c r="L13" s="1828"/>
      <c r="M13" s="1849"/>
    </row>
    <row r="14" spans="1:13" s="133" customFormat="1" ht="20.100000000000001" customHeight="1">
      <c r="A14" s="757">
        <v>2017</v>
      </c>
      <c r="B14" s="798" t="s">
        <v>74</v>
      </c>
      <c r="C14" s="185">
        <v>20</v>
      </c>
      <c r="D14" s="185">
        <v>8</v>
      </c>
      <c r="E14" s="185">
        <v>7</v>
      </c>
      <c r="F14" s="185">
        <v>1</v>
      </c>
      <c r="G14" s="185">
        <v>1</v>
      </c>
      <c r="H14" s="185">
        <v>1116</v>
      </c>
      <c r="I14" s="185">
        <v>128</v>
      </c>
      <c r="J14" s="185">
        <v>139</v>
      </c>
      <c r="K14" s="185">
        <v>148</v>
      </c>
      <c r="L14" s="185">
        <v>228</v>
      </c>
      <c r="M14" s="186">
        <v>278</v>
      </c>
    </row>
    <row r="15" spans="1:13" s="133" customFormat="1" ht="20.100000000000001" customHeight="1">
      <c r="A15" s="757"/>
      <c r="B15" s="798" t="s">
        <v>77</v>
      </c>
      <c r="C15" s="185">
        <v>20</v>
      </c>
      <c r="D15" s="185">
        <v>8</v>
      </c>
      <c r="E15" s="185">
        <v>7</v>
      </c>
      <c r="F15" s="185">
        <v>1</v>
      </c>
      <c r="G15" s="185">
        <v>1</v>
      </c>
      <c r="H15" s="185">
        <v>1117</v>
      </c>
      <c r="I15" s="185">
        <v>128</v>
      </c>
      <c r="J15" s="185">
        <v>139</v>
      </c>
      <c r="K15" s="185">
        <v>149</v>
      </c>
      <c r="L15" s="185">
        <v>226</v>
      </c>
      <c r="M15" s="186">
        <v>278</v>
      </c>
    </row>
    <row r="16" spans="1:13" s="133" customFormat="1" ht="20.100000000000001" customHeight="1">
      <c r="A16" s="757"/>
      <c r="B16" s="798" t="s">
        <v>80</v>
      </c>
      <c r="C16" s="185">
        <v>20</v>
      </c>
      <c r="D16" s="185">
        <v>8</v>
      </c>
      <c r="E16" s="185">
        <v>7</v>
      </c>
      <c r="F16" s="185">
        <v>1</v>
      </c>
      <c r="G16" s="185">
        <v>1</v>
      </c>
      <c r="H16" s="185">
        <v>1124</v>
      </c>
      <c r="I16" s="185">
        <v>128</v>
      </c>
      <c r="J16" s="185">
        <v>139</v>
      </c>
      <c r="K16" s="185">
        <v>150</v>
      </c>
      <c r="L16" s="185">
        <v>224</v>
      </c>
      <c r="M16" s="186">
        <v>279</v>
      </c>
    </row>
    <row r="17" spans="1:13" s="133" customFormat="1" ht="17.25" customHeight="1">
      <c r="A17" s="757"/>
      <c r="B17" s="798"/>
      <c r="C17" s="185"/>
      <c r="D17" s="185"/>
      <c r="E17" s="185"/>
      <c r="F17" s="185"/>
      <c r="G17" s="185"/>
      <c r="H17" s="185"/>
      <c r="I17" s="185"/>
      <c r="J17" s="185"/>
      <c r="K17" s="185"/>
      <c r="L17" s="185"/>
      <c r="M17" s="186"/>
    </row>
    <row r="18" spans="1:13" s="133" customFormat="1" ht="20.100000000000001" customHeight="1">
      <c r="A18" s="757">
        <v>2018</v>
      </c>
      <c r="B18" s="798" t="s">
        <v>71</v>
      </c>
      <c r="C18" s="185">
        <v>20</v>
      </c>
      <c r="D18" s="185">
        <v>8</v>
      </c>
      <c r="E18" s="185">
        <v>7</v>
      </c>
      <c r="F18" s="185">
        <v>1</v>
      </c>
      <c r="G18" s="185">
        <v>1</v>
      </c>
      <c r="H18" s="185">
        <v>1129</v>
      </c>
      <c r="I18" s="185">
        <v>128</v>
      </c>
      <c r="J18" s="185">
        <v>141</v>
      </c>
      <c r="K18" s="185">
        <v>150</v>
      </c>
      <c r="L18" s="185">
        <v>223</v>
      </c>
      <c r="M18" s="186">
        <v>277</v>
      </c>
    </row>
    <row r="19" spans="1:13" s="133" customFormat="1" ht="20.100000000000001" customHeight="1">
      <c r="A19" s="757"/>
      <c r="B19" s="798" t="s">
        <v>74</v>
      </c>
      <c r="C19" s="185">
        <v>20</v>
      </c>
      <c r="D19" s="185">
        <v>8</v>
      </c>
      <c r="E19" s="185">
        <v>7</v>
      </c>
      <c r="F19" s="185">
        <v>1</v>
      </c>
      <c r="G19" s="185">
        <v>1</v>
      </c>
      <c r="H19" s="185">
        <v>1125</v>
      </c>
      <c r="I19" s="185">
        <v>127</v>
      </c>
      <c r="J19" s="185">
        <v>139</v>
      </c>
      <c r="K19" s="185">
        <v>150</v>
      </c>
      <c r="L19" s="185">
        <v>221</v>
      </c>
      <c r="M19" s="186">
        <v>276</v>
      </c>
    </row>
    <row r="20" spans="1:13" s="133" customFormat="1" ht="20.100000000000001" customHeight="1">
      <c r="A20" s="757"/>
      <c r="B20" s="1650" t="s">
        <v>1985</v>
      </c>
      <c r="C20" s="1681">
        <v>13</v>
      </c>
      <c r="D20" s="1681">
        <v>5</v>
      </c>
      <c r="E20" s="1681">
        <v>4</v>
      </c>
      <c r="F20" s="1681">
        <v>1</v>
      </c>
      <c r="G20" s="1681" t="s">
        <v>1793</v>
      </c>
      <c r="H20" s="1681">
        <v>801</v>
      </c>
      <c r="I20" s="1681">
        <v>74</v>
      </c>
      <c r="J20" s="1681">
        <v>97</v>
      </c>
      <c r="K20" s="1681">
        <v>52</v>
      </c>
      <c r="L20" s="1681">
        <v>192</v>
      </c>
      <c r="M20" s="1682">
        <v>215</v>
      </c>
    </row>
    <row r="21" spans="1:13" s="134" customFormat="1" ht="20.100000000000001" customHeight="1">
      <c r="A21" s="804"/>
      <c r="B21" s="910" t="s">
        <v>559</v>
      </c>
      <c r="C21" s="184">
        <v>65</v>
      </c>
      <c r="D21" s="184">
        <v>62.5</v>
      </c>
      <c r="E21" s="184">
        <v>57.1</v>
      </c>
      <c r="F21" s="184">
        <v>100</v>
      </c>
      <c r="G21" s="1681" t="s">
        <v>1793</v>
      </c>
      <c r="H21" s="184">
        <v>71.7</v>
      </c>
      <c r="I21" s="184">
        <v>57.8125</v>
      </c>
      <c r="J21" s="184">
        <v>69.7841726618705</v>
      </c>
      <c r="K21" s="184">
        <v>34.899328859060404</v>
      </c>
      <c r="L21" s="184">
        <v>84.955752212389385</v>
      </c>
      <c r="M21" s="361">
        <v>77.338129496402871</v>
      </c>
    </row>
    <row r="22" spans="1:13" s="632" customFormat="1" ht="20.100000000000001" customHeight="1">
      <c r="A22" s="950"/>
      <c r="B22" s="951" t="s">
        <v>563</v>
      </c>
      <c r="C22" s="295">
        <v>65</v>
      </c>
      <c r="D22" s="295">
        <v>62.5</v>
      </c>
      <c r="E22" s="295">
        <v>57.1</v>
      </c>
      <c r="F22" s="295">
        <v>100</v>
      </c>
      <c r="G22" s="1681" t="s">
        <v>1793</v>
      </c>
      <c r="H22" s="295">
        <v>71.2</v>
      </c>
      <c r="I22" s="295">
        <v>58.267716535433067</v>
      </c>
      <c r="J22" s="295">
        <v>69.7841726618705</v>
      </c>
      <c r="K22" s="295">
        <v>34.666666666666671</v>
      </c>
      <c r="L22" s="295">
        <v>86.877828054298647</v>
      </c>
      <c r="M22" s="296">
        <v>77.898550724637687</v>
      </c>
    </row>
    <row r="23" spans="1:13" s="125" customFormat="1" ht="20.100000000000001" customHeight="1">
      <c r="A23" s="2078" t="s">
        <v>1987</v>
      </c>
      <c r="B23" s="2078"/>
      <c r="C23" s="2078"/>
      <c r="D23" s="2078"/>
      <c r="E23" s="2078"/>
      <c r="F23" s="2078"/>
      <c r="G23" s="2078"/>
      <c r="H23" s="2078"/>
      <c r="I23" s="2078"/>
      <c r="J23" s="2078"/>
      <c r="K23" s="2078"/>
      <c r="L23" s="2078"/>
      <c r="M23" s="2078"/>
    </row>
    <row r="24" spans="1:13" s="1547" customFormat="1" ht="15" customHeight="1">
      <c r="A24" s="2062" t="s">
        <v>1986</v>
      </c>
      <c r="B24" s="2062"/>
      <c r="C24" s="2062"/>
      <c r="D24" s="2062"/>
      <c r="E24" s="2062"/>
      <c r="F24" s="2062"/>
      <c r="G24" s="2062"/>
      <c r="H24" s="2062"/>
      <c r="I24" s="2062"/>
      <c r="J24" s="2062"/>
      <c r="K24" s="2062"/>
      <c r="L24" s="2062"/>
      <c r="M24" s="2062"/>
    </row>
    <row r="25" spans="1:13" ht="14.25" customHeight="1">
      <c r="A25" s="59"/>
      <c r="B25" s="59"/>
      <c r="C25" s="289"/>
      <c r="D25" s="289"/>
      <c r="E25" s="289"/>
      <c r="F25" s="289"/>
      <c r="G25" s="289"/>
      <c r="H25" s="289"/>
      <c r="I25" s="289"/>
      <c r="J25" s="289"/>
      <c r="K25" s="289"/>
      <c r="L25" s="289"/>
      <c r="M25" s="289"/>
    </row>
    <row r="27" spans="1:13">
      <c r="C27" s="474"/>
      <c r="D27" s="474"/>
      <c r="E27" s="474"/>
      <c r="F27" s="474"/>
      <c r="G27" s="474"/>
      <c r="H27" s="474"/>
      <c r="I27" s="474"/>
      <c r="J27" s="474"/>
      <c r="K27" s="474"/>
      <c r="L27" s="474"/>
      <c r="M27" s="474"/>
    </row>
    <row r="29" spans="1:13">
      <c r="C29" s="474"/>
      <c r="D29" s="474"/>
      <c r="E29" s="474"/>
      <c r="F29" s="474"/>
      <c r="G29" s="474"/>
      <c r="H29" s="474"/>
      <c r="I29" s="474"/>
      <c r="J29" s="474"/>
      <c r="K29" s="474"/>
      <c r="L29" s="474"/>
      <c r="M29" s="474"/>
    </row>
    <row r="30" spans="1:13">
      <c r="H30" s="474"/>
      <c r="I30" s="474"/>
      <c r="K30" s="4"/>
      <c r="L30" s="474"/>
      <c r="M30" s="4"/>
    </row>
  </sheetData>
  <mergeCells count="19">
    <mergeCell ref="A24:M24"/>
    <mergeCell ref="C5:C13"/>
    <mergeCell ref="D8:D13"/>
    <mergeCell ref="E8:E13"/>
    <mergeCell ref="A23:M23"/>
    <mergeCell ref="I8:I13"/>
    <mergeCell ref="M8:M13"/>
    <mergeCell ref="J8:J13"/>
    <mergeCell ref="K8:K13"/>
    <mergeCell ref="L8:L13"/>
    <mergeCell ref="A5:B13"/>
    <mergeCell ref="F8:F13"/>
    <mergeCell ref="G8:G13"/>
    <mergeCell ref="H5:H13"/>
    <mergeCell ref="K1:L1"/>
    <mergeCell ref="K2:L2"/>
    <mergeCell ref="A2:E2"/>
    <mergeCell ref="A1:J1"/>
    <mergeCell ref="A4:E4"/>
  </mergeCells>
  <phoneticPr fontId="0" type="noConversion"/>
  <hyperlinks>
    <hyperlink ref="K1:L1" location="'Spis tablic     List of tables'!A70" display="Powrót do spisu tablic"/>
    <hyperlink ref="K2:L2" location="'Spis tablic     List of tables'!A67"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
  <sheetViews>
    <sheetView showGridLines="0" zoomScaleNormal="100" workbookViewId="0">
      <selection sqref="A1:B1"/>
    </sheetView>
  </sheetViews>
  <sheetFormatPr defaultRowHeight="13.8"/>
  <cols>
    <col min="1" max="1" width="8.09765625" customWidth="1"/>
    <col min="2" max="2" width="12.5" customWidth="1"/>
    <col min="3" max="3" width="9.19921875" customWidth="1"/>
    <col min="4" max="11" width="9.09765625" customWidth="1"/>
    <col min="12" max="12" width="9.8984375" customWidth="1"/>
    <col min="13" max="13" width="9.09765625" customWidth="1"/>
    <col min="14" max="14" width="16.69921875" customWidth="1"/>
  </cols>
  <sheetData>
    <row r="1" spans="1:13" ht="15" customHeight="1">
      <c r="A1" s="1807" t="s">
        <v>39</v>
      </c>
      <c r="B1" s="1807"/>
      <c r="C1" s="738"/>
      <c r="D1" s="800"/>
      <c r="E1" s="800"/>
      <c r="F1" s="800"/>
      <c r="G1" s="12"/>
      <c r="H1" s="12"/>
      <c r="I1" s="12"/>
      <c r="J1" s="12"/>
      <c r="K1" s="1877" t="s">
        <v>31</v>
      </c>
      <c r="L1" s="1877"/>
      <c r="M1" s="12"/>
    </row>
    <row r="2" spans="1:13" s="1306" customFormat="1" ht="15" customHeight="1">
      <c r="A2" s="1819" t="s">
        <v>40</v>
      </c>
      <c r="B2" s="1819"/>
      <c r="C2" s="1480"/>
      <c r="D2" s="1317"/>
      <c r="E2" s="1317"/>
      <c r="F2" s="1317"/>
      <c r="G2" s="1317"/>
      <c r="H2" s="1317"/>
      <c r="I2" s="1317"/>
      <c r="J2" s="1317"/>
      <c r="K2" s="1802" t="s">
        <v>283</v>
      </c>
      <c r="L2" s="1802"/>
      <c r="M2" s="1317"/>
    </row>
    <row r="3" spans="1:13" ht="14.85" customHeight="1">
      <c r="A3" s="1825" t="s">
        <v>557</v>
      </c>
      <c r="B3" s="1825"/>
      <c r="C3" s="1825"/>
      <c r="D3" s="1825"/>
      <c r="E3" s="1825"/>
      <c r="F3" s="1825"/>
      <c r="I3" s="9"/>
      <c r="J3" s="9"/>
      <c r="K3" s="9"/>
      <c r="L3" s="9"/>
      <c r="M3" s="9"/>
    </row>
    <row r="4" spans="1:13" s="1306" customFormat="1" ht="14.85" customHeight="1">
      <c r="A4" s="1882" t="s">
        <v>907</v>
      </c>
      <c r="B4" s="1882"/>
      <c r="C4" s="1882"/>
      <c r="D4" s="1882"/>
      <c r="E4" s="1882"/>
      <c r="F4" s="1882"/>
      <c r="I4" s="1318"/>
      <c r="J4" s="1318"/>
      <c r="K4" s="1318"/>
      <c r="L4" s="1318"/>
      <c r="M4" s="1318"/>
    </row>
    <row r="5" spans="1:13" ht="14.85" customHeight="1">
      <c r="A5" s="1821" t="s">
        <v>908</v>
      </c>
      <c r="B5" s="1885"/>
      <c r="C5" s="732"/>
      <c r="D5" s="1826" t="s">
        <v>910</v>
      </c>
      <c r="E5" s="1826" t="s">
        <v>1729</v>
      </c>
      <c r="F5" s="1847" t="s">
        <v>1730</v>
      </c>
      <c r="G5" s="801"/>
      <c r="H5" s="1826" t="s">
        <v>911</v>
      </c>
      <c r="I5" s="1826" t="s">
        <v>912</v>
      </c>
      <c r="J5" s="1826" t="s">
        <v>913</v>
      </c>
      <c r="K5" s="1847" t="s">
        <v>914</v>
      </c>
      <c r="L5" s="801"/>
      <c r="M5" s="1847" t="s">
        <v>915</v>
      </c>
    </row>
    <row r="6" spans="1:13" ht="14.85" customHeight="1">
      <c r="A6" s="1809"/>
      <c r="B6" s="1886"/>
      <c r="C6" s="718"/>
      <c r="D6" s="1827"/>
      <c r="E6" s="1827"/>
      <c r="F6" s="1848"/>
      <c r="G6" s="802"/>
      <c r="H6" s="1827"/>
      <c r="I6" s="1827"/>
      <c r="J6" s="1827"/>
      <c r="K6" s="1848"/>
      <c r="L6" s="802"/>
      <c r="M6" s="1848"/>
    </row>
    <row r="7" spans="1:13" ht="14.85" customHeight="1">
      <c r="A7" s="1809"/>
      <c r="B7" s="1886"/>
      <c r="C7" s="718" t="s">
        <v>558</v>
      </c>
      <c r="D7" s="1827"/>
      <c r="E7" s="1827"/>
      <c r="F7" s="1848"/>
      <c r="G7" s="1826" t="s">
        <v>1728</v>
      </c>
      <c r="H7" s="1827"/>
      <c r="I7" s="1827"/>
      <c r="J7" s="1827"/>
      <c r="K7" s="1848"/>
      <c r="L7" s="1826" t="s">
        <v>1727</v>
      </c>
      <c r="M7" s="1848"/>
    </row>
    <row r="8" spans="1:13" ht="14.85" customHeight="1">
      <c r="A8" s="1809"/>
      <c r="B8" s="1886"/>
      <c r="C8" s="1319" t="s">
        <v>909</v>
      </c>
      <c r="D8" s="1827"/>
      <c r="E8" s="1827"/>
      <c r="F8" s="1848"/>
      <c r="G8" s="1827"/>
      <c r="H8" s="1827"/>
      <c r="I8" s="1827"/>
      <c r="J8" s="1827"/>
      <c r="K8" s="1848"/>
      <c r="L8" s="1827"/>
      <c r="M8" s="1848"/>
    </row>
    <row r="9" spans="1:13" ht="23.25" customHeight="1">
      <c r="A9" s="1809"/>
      <c r="B9" s="1886"/>
      <c r="C9" s="719"/>
      <c r="D9" s="1828"/>
      <c r="E9" s="1828"/>
      <c r="F9" s="1849"/>
      <c r="G9" s="1828"/>
      <c r="H9" s="1828"/>
      <c r="I9" s="1827"/>
      <c r="J9" s="1827"/>
      <c r="K9" s="1849"/>
      <c r="L9" s="1828"/>
      <c r="M9" s="1848"/>
    </row>
    <row r="10" spans="1:13" ht="25.5" customHeight="1">
      <c r="A10" s="1814"/>
      <c r="B10" s="1887"/>
      <c r="C10" s="1888" t="s">
        <v>848</v>
      </c>
      <c r="D10" s="1889"/>
      <c r="E10" s="1889"/>
      <c r="F10" s="1889"/>
      <c r="G10" s="1889"/>
      <c r="H10" s="1890"/>
      <c r="I10" s="1884" t="s">
        <v>849</v>
      </c>
      <c r="J10" s="1884"/>
      <c r="K10" s="1884"/>
      <c r="L10" s="1884"/>
      <c r="M10" s="1884"/>
    </row>
    <row r="11" spans="1:13" s="123" customFormat="1" ht="30" customHeight="1">
      <c r="A11" s="757">
        <v>2016</v>
      </c>
      <c r="B11" s="803" t="s">
        <v>37</v>
      </c>
      <c r="C11" s="455">
        <v>3382.3</v>
      </c>
      <c r="D11" s="185">
        <v>18001</v>
      </c>
      <c r="E11" s="185">
        <v>36331</v>
      </c>
      <c r="F11" s="185">
        <v>30716</v>
      </c>
      <c r="G11" s="185">
        <v>122</v>
      </c>
      <c r="H11" s="129">
        <v>5615</v>
      </c>
      <c r="I11" s="315">
        <v>5.3</v>
      </c>
      <c r="J11" s="315">
        <v>10.8</v>
      </c>
      <c r="K11" s="315">
        <v>9.1</v>
      </c>
      <c r="L11" s="315">
        <v>3.4</v>
      </c>
      <c r="M11" s="385">
        <v>1.7</v>
      </c>
    </row>
    <row r="12" spans="1:13" s="123" customFormat="1" ht="30" customHeight="1">
      <c r="A12" s="757">
        <v>2017</v>
      </c>
      <c r="B12" s="803" t="s">
        <v>37</v>
      </c>
      <c r="C12" s="315">
        <v>3391.38</v>
      </c>
      <c r="D12" s="185">
        <v>18305</v>
      </c>
      <c r="E12" s="185">
        <v>38161</v>
      </c>
      <c r="F12" s="185">
        <v>31852</v>
      </c>
      <c r="G12" s="185">
        <v>142</v>
      </c>
      <c r="H12" s="129">
        <v>6309</v>
      </c>
      <c r="I12" s="315">
        <v>5.4058000000000002</v>
      </c>
      <c r="J12" s="315">
        <v>11.2697</v>
      </c>
      <c r="K12" s="315">
        <v>9.4064999999999994</v>
      </c>
      <c r="L12" s="315">
        <v>3.7210999999999999</v>
      </c>
      <c r="M12" s="385">
        <v>1.8632</v>
      </c>
    </row>
    <row r="13" spans="1:13" s="128" customFormat="1" ht="30" customHeight="1">
      <c r="A13" s="804"/>
      <c r="B13" s="805" t="s">
        <v>559</v>
      </c>
      <c r="C13" s="388">
        <v>100.2696421919072</v>
      </c>
      <c r="D13" s="388">
        <v>101.68879506694073</v>
      </c>
      <c r="E13" s="388">
        <v>105.03702072610169</v>
      </c>
      <c r="F13" s="388">
        <v>103.69839822893606</v>
      </c>
      <c r="G13" s="388">
        <v>116.39344262295081</v>
      </c>
      <c r="H13" s="388">
        <v>112.35975066785396</v>
      </c>
      <c r="I13" s="388">
        <v>101.99622641509434</v>
      </c>
      <c r="J13" s="388">
        <v>104.34907407407408</v>
      </c>
      <c r="K13" s="388">
        <v>103.36813186813187</v>
      </c>
      <c r="L13" s="388">
        <v>109.44411764705882</v>
      </c>
      <c r="M13" s="389">
        <v>109.60000000000001</v>
      </c>
    </row>
    <row r="14" spans="1:13" s="128" customFormat="1" ht="30" customHeight="1">
      <c r="A14" s="806"/>
      <c r="B14" s="807"/>
      <c r="C14" s="189"/>
      <c r="D14" s="189"/>
      <c r="E14" s="189"/>
      <c r="F14" s="189"/>
      <c r="G14" s="189"/>
      <c r="H14" s="189"/>
      <c r="I14" s="189"/>
      <c r="J14" s="189"/>
      <c r="K14" s="189"/>
      <c r="L14" s="189"/>
      <c r="M14" s="808"/>
    </row>
    <row r="15" spans="1:13" s="128" customFormat="1" ht="30" customHeight="1">
      <c r="A15" s="810">
        <v>2016</v>
      </c>
      <c r="B15" s="811" t="s">
        <v>613</v>
      </c>
      <c r="C15" s="187">
        <v>3376.3</v>
      </c>
      <c r="D15" s="744">
        <v>6818</v>
      </c>
      <c r="E15" s="744">
        <v>17407</v>
      </c>
      <c r="F15" s="744">
        <v>15574</v>
      </c>
      <c r="G15" s="744">
        <v>54</v>
      </c>
      <c r="H15" s="744">
        <v>1833</v>
      </c>
      <c r="I15" s="187">
        <v>4</v>
      </c>
      <c r="J15" s="187">
        <v>10.3</v>
      </c>
      <c r="K15" s="187">
        <v>9.1999999999999993</v>
      </c>
      <c r="L15" s="187">
        <v>3.1</v>
      </c>
      <c r="M15" s="367">
        <v>1.1000000000000001</v>
      </c>
    </row>
    <row r="16" spans="1:13" s="128" customFormat="1" ht="30" customHeight="1">
      <c r="A16" s="810">
        <v>2017</v>
      </c>
      <c r="B16" s="811" t="s">
        <v>613</v>
      </c>
      <c r="C16" s="187">
        <v>3386.1619999999998</v>
      </c>
      <c r="D16" s="744">
        <v>6871</v>
      </c>
      <c r="E16" s="744">
        <v>18956</v>
      </c>
      <c r="F16" s="744">
        <v>16793</v>
      </c>
      <c r="G16" s="744">
        <v>71</v>
      </c>
      <c r="H16" s="744">
        <v>2163</v>
      </c>
      <c r="I16" s="187">
        <v>4.0599999999999996</v>
      </c>
      <c r="J16" s="187">
        <v>11.21</v>
      </c>
      <c r="K16" s="187">
        <v>9.93</v>
      </c>
      <c r="L16" s="187">
        <v>3.75</v>
      </c>
      <c r="M16" s="367">
        <v>1.28</v>
      </c>
    </row>
    <row r="17" spans="1:14" s="128" customFormat="1" ht="30" customHeight="1">
      <c r="A17" s="810">
        <v>2018</v>
      </c>
      <c r="B17" s="811" t="s">
        <v>613</v>
      </c>
      <c r="C17" s="1574">
        <v>3395.663</v>
      </c>
      <c r="D17" s="1585">
        <v>6979</v>
      </c>
      <c r="E17" s="1585">
        <v>19029</v>
      </c>
      <c r="F17" s="1585">
        <v>16906</v>
      </c>
      <c r="G17" s="1585">
        <v>65</v>
      </c>
      <c r="H17" s="1585">
        <v>2123</v>
      </c>
      <c r="I17" s="1574">
        <v>4.1140999999999996</v>
      </c>
      <c r="J17" s="1574">
        <v>11.217599999999999</v>
      </c>
      <c r="K17" s="1574">
        <v>9.9661000000000008</v>
      </c>
      <c r="L17" s="1574">
        <v>3.4157999999999999</v>
      </c>
      <c r="M17" s="367">
        <v>1.2515000000000001</v>
      </c>
      <c r="N17" s="1168"/>
    </row>
    <row r="18" spans="1:14" s="128" customFormat="1" ht="30" customHeight="1">
      <c r="A18" s="810"/>
      <c r="B18" s="807" t="s">
        <v>559</v>
      </c>
      <c r="C18" s="189">
        <f>C17/C16*100</f>
        <v>100.28058314989066</v>
      </c>
      <c r="D18" s="189">
        <f t="shared" ref="D18:M18" si="0">D17/D16*100</f>
        <v>101.57182360646193</v>
      </c>
      <c r="E18" s="189">
        <f t="shared" si="0"/>
        <v>100.38510234226629</v>
      </c>
      <c r="F18" s="189">
        <f t="shared" si="0"/>
        <v>100.67289942237838</v>
      </c>
      <c r="G18" s="189">
        <f t="shared" si="0"/>
        <v>91.549295774647888</v>
      </c>
      <c r="H18" s="189">
        <f t="shared" si="0"/>
        <v>98.150716597318549</v>
      </c>
      <c r="I18" s="189">
        <f t="shared" si="0"/>
        <v>101.33251231527095</v>
      </c>
      <c r="J18" s="189">
        <f>J17/J16*100</f>
        <v>100.06779661016947</v>
      </c>
      <c r="K18" s="189">
        <f t="shared" si="0"/>
        <v>100.3635448136959</v>
      </c>
      <c r="L18" s="189">
        <f t="shared" si="0"/>
        <v>91.088000000000008</v>
      </c>
      <c r="M18" s="1701">
        <f t="shared" si="0"/>
        <v>97.7734375</v>
      </c>
      <c r="N18" s="1168"/>
    </row>
    <row r="19" spans="1:14" s="125" customFormat="1" ht="24.9" customHeight="1">
      <c r="A19" s="1787" t="s">
        <v>847</v>
      </c>
      <c r="B19" s="1787"/>
      <c r="C19" s="1787"/>
      <c r="D19" s="1787"/>
      <c r="E19" s="1787"/>
      <c r="F19" s="1787"/>
      <c r="G19" s="1787"/>
      <c r="H19" s="1787"/>
      <c r="I19" s="1787"/>
      <c r="J19" s="1787"/>
      <c r="K19" s="1787"/>
      <c r="L19" s="1787"/>
      <c r="M19" s="1787"/>
      <c r="N19" s="711"/>
    </row>
    <row r="20" spans="1:14" s="1540" customFormat="1" ht="15" customHeight="1">
      <c r="A20" s="1883" t="s">
        <v>916</v>
      </c>
      <c r="B20" s="1883"/>
      <c r="C20" s="1883"/>
      <c r="D20" s="1883"/>
      <c r="E20" s="1883"/>
      <c r="F20" s="1883"/>
      <c r="G20" s="1883"/>
      <c r="H20" s="1883"/>
      <c r="I20" s="1883"/>
      <c r="J20" s="1883"/>
      <c r="K20" s="1883"/>
      <c r="L20" s="1883"/>
      <c r="M20" s="1883"/>
    </row>
    <row r="24" spans="1:14">
      <c r="D24" s="635"/>
      <c r="E24" s="635"/>
      <c r="F24" s="635"/>
      <c r="G24" s="635"/>
      <c r="H24" s="635"/>
      <c r="I24" s="635"/>
      <c r="J24" s="635"/>
      <c r="K24" s="635"/>
      <c r="L24" s="635"/>
      <c r="M24" s="635"/>
    </row>
  </sheetData>
  <mergeCells count="21">
    <mergeCell ref="M5:M9"/>
    <mergeCell ref="A4:F4"/>
    <mergeCell ref="A20:M20"/>
    <mergeCell ref="I10:M10"/>
    <mergeCell ref="A19:M19"/>
    <mergeCell ref="A5:B10"/>
    <mergeCell ref="H5:H9"/>
    <mergeCell ref="C10:H10"/>
    <mergeCell ref="A2:B2"/>
    <mergeCell ref="E5:E9"/>
    <mergeCell ref="A1:B1"/>
    <mergeCell ref="I5:I9"/>
    <mergeCell ref="G7:G9"/>
    <mergeCell ref="D5:D9"/>
    <mergeCell ref="A3:F3"/>
    <mergeCell ref="K1:L1"/>
    <mergeCell ref="K2:L2"/>
    <mergeCell ref="J5:J9"/>
    <mergeCell ref="K5:K9"/>
    <mergeCell ref="F5:F9"/>
    <mergeCell ref="L7:L9"/>
  </mergeCells>
  <phoneticPr fontId="0" type="noConversion"/>
  <hyperlinks>
    <hyperlink ref="K1" location="'Spis tablic     List of tables'!A1" display="Powrót do spisu tablic"/>
    <hyperlink ref="K2" location="'Spis tablic     List of tables'!A1" display="Return to list tables"/>
    <hyperlink ref="K1:L1" location="'Spis tablic     List of tables'!A8" display="Powrót do spisu tablic"/>
    <hyperlink ref="K2:L2" location="'Spis tablic     List of tables'!A11"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
  <sheetViews>
    <sheetView showGridLines="0" zoomScaleNormal="100" workbookViewId="0"/>
  </sheetViews>
  <sheetFormatPr defaultRowHeight="13.8"/>
  <cols>
    <col min="1" max="1" width="5.59765625" customWidth="1"/>
    <col min="2" max="2" width="13.59765625" customWidth="1"/>
    <col min="3" max="9" width="8.09765625" customWidth="1"/>
    <col min="10" max="10" width="8.19921875" customWidth="1"/>
    <col min="11" max="15" width="8.09765625" customWidth="1"/>
  </cols>
  <sheetData>
    <row r="1" spans="1:15" ht="15">
      <c r="A1" s="857" t="s">
        <v>591</v>
      </c>
      <c r="B1" s="857"/>
      <c r="C1" s="857"/>
      <c r="D1" s="857"/>
      <c r="E1" s="857"/>
      <c r="F1" s="857"/>
      <c r="G1" s="857"/>
      <c r="H1" s="857"/>
      <c r="I1" s="857"/>
      <c r="J1" s="857"/>
      <c r="K1" s="514"/>
      <c r="M1" s="1877" t="s">
        <v>31</v>
      </c>
      <c r="N1" s="1877"/>
    </row>
    <row r="2" spans="1:15">
      <c r="A2" s="2357" t="s">
        <v>106</v>
      </c>
      <c r="B2" s="2357"/>
      <c r="C2" s="2357"/>
      <c r="D2" s="2357"/>
      <c r="E2" s="2357"/>
      <c r="F2" s="515"/>
      <c r="G2" s="515"/>
      <c r="H2" s="515"/>
      <c r="I2" s="477"/>
      <c r="J2" s="477"/>
      <c r="K2" s="514"/>
      <c r="M2" s="1802" t="s">
        <v>283</v>
      </c>
      <c r="N2" s="1802"/>
    </row>
    <row r="3" spans="1:15" s="1306" customFormat="1" ht="15">
      <c r="A3" s="1549" t="s">
        <v>1471</v>
      </c>
      <c r="B3" s="1549"/>
      <c r="C3" s="1549"/>
      <c r="D3" s="1549"/>
      <c r="E3" s="1549"/>
      <c r="F3" s="1549"/>
      <c r="G3" s="1549"/>
      <c r="H3" s="1549"/>
      <c r="I3" s="1318"/>
      <c r="J3" s="1318"/>
    </row>
    <row r="4" spans="1:15" s="1306" customFormat="1">
      <c r="A4" s="1882" t="s">
        <v>107</v>
      </c>
      <c r="B4" s="1882"/>
      <c r="C4" s="1882"/>
      <c r="D4" s="1882"/>
      <c r="E4" s="1882"/>
      <c r="F4" s="1309"/>
      <c r="G4" s="1309"/>
      <c r="H4" s="1546"/>
      <c r="I4" s="1318"/>
      <c r="J4" s="1318"/>
    </row>
    <row r="5" spans="1:15" ht="14.25" customHeight="1">
      <c r="A5" s="1808" t="s">
        <v>1473</v>
      </c>
      <c r="B5" s="1811"/>
      <c r="C5" s="1804" t="s">
        <v>1472</v>
      </c>
      <c r="D5" s="2352"/>
      <c r="E5" s="2352"/>
      <c r="F5" s="2352"/>
      <c r="G5" s="2352"/>
      <c r="H5" s="2352"/>
      <c r="I5" s="2352"/>
      <c r="J5" s="2352"/>
      <c r="K5" s="2352"/>
      <c r="L5" s="2352"/>
      <c r="M5" s="2352"/>
      <c r="N5" s="2353"/>
      <c r="O5" s="1804" t="s">
        <v>1487</v>
      </c>
    </row>
    <row r="6" spans="1:15" ht="24.9" customHeight="1">
      <c r="A6" s="1809"/>
      <c r="B6" s="1812"/>
      <c r="C6" s="2354"/>
      <c r="D6" s="2355"/>
      <c r="E6" s="2355"/>
      <c r="F6" s="2355"/>
      <c r="G6" s="2355"/>
      <c r="H6" s="2355"/>
      <c r="I6" s="2355"/>
      <c r="J6" s="2355"/>
      <c r="K6" s="2355"/>
      <c r="L6" s="2355"/>
      <c r="M6" s="2355"/>
      <c r="N6" s="2356"/>
      <c r="O6" s="1805"/>
    </row>
    <row r="7" spans="1:15" ht="14.25" customHeight="1">
      <c r="A7" s="1809"/>
      <c r="B7" s="1812"/>
      <c r="C7" s="1804"/>
      <c r="D7" s="1811"/>
      <c r="E7" s="1804" t="s">
        <v>1478</v>
      </c>
      <c r="F7" s="1808"/>
      <c r="G7" s="1808"/>
      <c r="H7" s="1808"/>
      <c r="I7" s="1808"/>
      <c r="J7" s="1808"/>
      <c r="K7" s="1808"/>
      <c r="L7" s="1808"/>
      <c r="M7" s="1808"/>
      <c r="N7" s="1811"/>
      <c r="O7" s="1805"/>
    </row>
    <row r="8" spans="1:15" ht="24.9" customHeight="1">
      <c r="A8" s="1809"/>
      <c r="B8" s="1812"/>
      <c r="C8" s="1805"/>
      <c r="D8" s="1812"/>
      <c r="E8" s="1806"/>
      <c r="F8" s="1810"/>
      <c r="G8" s="1810"/>
      <c r="H8" s="1810"/>
      <c r="I8" s="1810"/>
      <c r="J8" s="1810"/>
      <c r="K8" s="1810"/>
      <c r="L8" s="1810"/>
      <c r="M8" s="1810"/>
      <c r="N8" s="1845"/>
      <c r="O8" s="1805"/>
    </row>
    <row r="9" spans="1:15" ht="24.9" customHeight="1">
      <c r="A9" s="1809"/>
      <c r="B9" s="1812"/>
      <c r="C9" s="1817" t="s">
        <v>1474</v>
      </c>
      <c r="D9" s="1816" t="s">
        <v>1475</v>
      </c>
      <c r="E9" s="1817" t="s">
        <v>1476</v>
      </c>
      <c r="F9" s="1816" t="s">
        <v>1477</v>
      </c>
      <c r="G9" s="1816" t="s">
        <v>1479</v>
      </c>
      <c r="H9" s="1804" t="s">
        <v>1480</v>
      </c>
      <c r="I9" s="1804" t="s">
        <v>1481</v>
      </c>
      <c r="J9" s="952"/>
      <c r="K9" s="953"/>
      <c r="L9" s="2072" t="s">
        <v>1484</v>
      </c>
      <c r="M9" s="952"/>
      <c r="N9" s="954"/>
      <c r="O9" s="1805"/>
    </row>
    <row r="10" spans="1:15">
      <c r="A10" s="1809"/>
      <c r="B10" s="1812"/>
      <c r="C10" s="1817"/>
      <c r="D10" s="1817"/>
      <c r="E10" s="1817"/>
      <c r="F10" s="1817"/>
      <c r="G10" s="1817"/>
      <c r="H10" s="1805"/>
      <c r="I10" s="1805"/>
      <c r="J10" s="1826" t="s">
        <v>1482</v>
      </c>
      <c r="K10" s="1826" t="s">
        <v>1483</v>
      </c>
      <c r="L10" s="1848"/>
      <c r="M10" s="1826" t="s">
        <v>1485</v>
      </c>
      <c r="N10" s="2212" t="s">
        <v>1486</v>
      </c>
      <c r="O10" s="1805"/>
    </row>
    <row r="11" spans="1:15" ht="120" customHeight="1">
      <c r="A11" s="1809"/>
      <c r="B11" s="1812"/>
      <c r="C11" s="1817"/>
      <c r="D11" s="1817"/>
      <c r="E11" s="1817"/>
      <c r="F11" s="1817"/>
      <c r="G11" s="1817"/>
      <c r="H11" s="1805"/>
      <c r="I11" s="1805"/>
      <c r="J11" s="1827"/>
      <c r="K11" s="1827"/>
      <c r="L11" s="1848"/>
      <c r="M11" s="1827"/>
      <c r="N11" s="2093"/>
      <c r="O11" s="1805"/>
    </row>
    <row r="12" spans="1:15" ht="24.9" customHeight="1">
      <c r="A12" s="1809"/>
      <c r="B12" s="1812"/>
      <c r="C12" s="1817"/>
      <c r="D12" s="1817"/>
      <c r="E12" s="1817"/>
      <c r="F12" s="1817"/>
      <c r="G12" s="1817"/>
      <c r="H12" s="1805"/>
      <c r="I12" s="1805"/>
      <c r="J12" s="1827"/>
      <c r="K12" s="1827"/>
      <c r="L12" s="1848"/>
      <c r="M12" s="1827"/>
      <c r="N12" s="2093"/>
      <c r="O12" s="1805"/>
    </row>
    <row r="13" spans="1:15">
      <c r="A13" s="1810"/>
      <c r="B13" s="1845"/>
      <c r="C13" s="1818"/>
      <c r="D13" s="1818"/>
      <c r="E13" s="1818"/>
      <c r="F13" s="1818"/>
      <c r="G13" s="1818"/>
      <c r="H13" s="1806"/>
      <c r="I13" s="1806"/>
      <c r="J13" s="2063"/>
      <c r="K13" s="2063"/>
      <c r="L13" s="2067"/>
      <c r="M13" s="2063"/>
      <c r="N13" s="2351"/>
      <c r="O13" s="1806"/>
    </row>
    <row r="14" spans="1:15" s="561" customFormat="1" ht="20.100000000000001" customHeight="1">
      <c r="A14" s="757">
        <v>2017</v>
      </c>
      <c r="B14" s="798" t="s">
        <v>74</v>
      </c>
      <c r="C14" s="185">
        <v>41850</v>
      </c>
      <c r="D14" s="185">
        <v>6149</v>
      </c>
      <c r="E14" s="185">
        <v>5669</v>
      </c>
      <c r="F14" s="185">
        <v>5816</v>
      </c>
      <c r="G14" s="185">
        <v>10154</v>
      </c>
      <c r="H14" s="185">
        <v>2562</v>
      </c>
      <c r="I14" s="185">
        <v>824</v>
      </c>
      <c r="J14" s="185">
        <v>6</v>
      </c>
      <c r="K14" s="185">
        <v>110</v>
      </c>
      <c r="L14" s="185">
        <v>33435</v>
      </c>
      <c r="M14" s="185">
        <v>13</v>
      </c>
      <c r="N14" s="185">
        <v>5760</v>
      </c>
      <c r="O14" s="186">
        <v>269582</v>
      </c>
    </row>
    <row r="15" spans="1:15" s="591" customFormat="1" ht="20.100000000000001" customHeight="1">
      <c r="A15" s="757"/>
      <c r="B15" s="798" t="s">
        <v>77</v>
      </c>
      <c r="C15" s="185">
        <v>42567</v>
      </c>
      <c r="D15" s="185">
        <v>6252</v>
      </c>
      <c r="E15" s="185">
        <v>5722</v>
      </c>
      <c r="F15" s="185">
        <v>5917</v>
      </c>
      <c r="G15" s="185">
        <v>10250</v>
      </c>
      <c r="H15" s="185">
        <v>2639</v>
      </c>
      <c r="I15" s="185">
        <v>833</v>
      </c>
      <c r="J15" s="185">
        <v>6</v>
      </c>
      <c r="K15" s="185">
        <v>112</v>
      </c>
      <c r="L15" s="185">
        <v>34003</v>
      </c>
      <c r="M15" s="185">
        <v>14</v>
      </c>
      <c r="N15" s="185">
        <v>5860</v>
      </c>
      <c r="O15" s="186">
        <v>271434</v>
      </c>
    </row>
    <row r="16" spans="1:15" s="633" customFormat="1" ht="20.100000000000001" customHeight="1">
      <c r="A16" s="757"/>
      <c r="B16" s="798" t="s">
        <v>80</v>
      </c>
      <c r="C16" s="185">
        <v>43478</v>
      </c>
      <c r="D16" s="185">
        <v>6338</v>
      </c>
      <c r="E16" s="185">
        <v>5808</v>
      </c>
      <c r="F16" s="185">
        <v>6042</v>
      </c>
      <c r="G16" s="185">
        <v>10387</v>
      </c>
      <c r="H16" s="185">
        <v>2745</v>
      </c>
      <c r="I16" s="185">
        <v>839</v>
      </c>
      <c r="J16" s="185">
        <v>6</v>
      </c>
      <c r="K16" s="185">
        <v>113</v>
      </c>
      <c r="L16" s="185">
        <v>34725</v>
      </c>
      <c r="M16" s="185">
        <v>14</v>
      </c>
      <c r="N16" s="185">
        <v>5941</v>
      </c>
      <c r="O16" s="186">
        <v>272550</v>
      </c>
    </row>
    <row r="17" spans="1:15" s="1159" customFormat="1" ht="20.100000000000001" customHeight="1">
      <c r="A17" s="757"/>
      <c r="B17" s="798"/>
      <c r="C17" s="185"/>
      <c r="D17" s="185"/>
      <c r="E17" s="185"/>
      <c r="F17" s="185"/>
      <c r="G17" s="185"/>
      <c r="H17" s="185"/>
      <c r="I17" s="185"/>
      <c r="J17" s="185"/>
      <c r="K17" s="185"/>
      <c r="L17" s="185"/>
      <c r="M17" s="185"/>
      <c r="N17" s="185"/>
      <c r="O17" s="186"/>
    </row>
    <row r="18" spans="1:15" s="1130" customFormat="1" ht="20.100000000000001" customHeight="1">
      <c r="A18" s="757">
        <v>2018</v>
      </c>
      <c r="B18" s="798" t="s">
        <v>71</v>
      </c>
      <c r="C18" s="185">
        <v>44209</v>
      </c>
      <c r="D18" s="185">
        <v>6418</v>
      </c>
      <c r="E18" s="185">
        <v>5864</v>
      </c>
      <c r="F18" s="185">
        <v>6126</v>
      </c>
      <c r="G18" s="185">
        <v>10510</v>
      </c>
      <c r="H18" s="185">
        <v>2801</v>
      </c>
      <c r="I18" s="185">
        <v>845</v>
      </c>
      <c r="J18" s="185">
        <v>6</v>
      </c>
      <c r="K18" s="1295">
        <v>112</v>
      </c>
      <c r="L18" s="185">
        <v>35287</v>
      </c>
      <c r="M18" s="185">
        <v>14</v>
      </c>
      <c r="N18" s="185">
        <v>6014</v>
      </c>
      <c r="O18" s="362">
        <v>273501</v>
      </c>
    </row>
    <row r="19" spans="1:15" s="1299" customFormat="1" ht="20.100000000000001" customHeight="1">
      <c r="A19" s="757"/>
      <c r="B19" s="798" t="s">
        <v>74</v>
      </c>
      <c r="C19" s="185">
        <v>44813</v>
      </c>
      <c r="D19" s="185">
        <v>6472</v>
      </c>
      <c r="E19" s="185">
        <v>5914</v>
      </c>
      <c r="F19" s="185">
        <v>6227</v>
      </c>
      <c r="G19" s="185">
        <v>10542</v>
      </c>
      <c r="H19" s="185">
        <v>2875</v>
      </c>
      <c r="I19" s="185">
        <v>848</v>
      </c>
      <c r="J19" s="185">
        <v>6</v>
      </c>
      <c r="K19" s="1295">
        <v>111</v>
      </c>
      <c r="L19" s="185">
        <v>35766</v>
      </c>
      <c r="M19" s="185">
        <v>13</v>
      </c>
      <c r="N19" s="185">
        <v>6067</v>
      </c>
      <c r="O19" s="362">
        <v>277934</v>
      </c>
    </row>
    <row r="20" spans="1:15" s="1633" customFormat="1" ht="20.100000000000001" customHeight="1">
      <c r="A20" s="757"/>
      <c r="B20" s="1650" t="s">
        <v>1985</v>
      </c>
      <c r="C20" s="1681">
        <v>40864</v>
      </c>
      <c r="D20" s="1681">
        <v>5558</v>
      </c>
      <c r="E20" s="1681">
        <v>5093</v>
      </c>
      <c r="F20" s="1681">
        <v>5700</v>
      </c>
      <c r="G20" s="1681">
        <v>8929</v>
      </c>
      <c r="H20" s="1681">
        <v>2917</v>
      </c>
      <c r="I20" s="1681">
        <v>741</v>
      </c>
      <c r="J20" s="1681">
        <v>6</v>
      </c>
      <c r="K20" s="1683">
        <v>104</v>
      </c>
      <c r="L20" s="1681">
        <v>31869</v>
      </c>
      <c r="M20" s="1681">
        <v>11</v>
      </c>
      <c r="N20" s="1681">
        <v>5152</v>
      </c>
      <c r="O20" s="362">
        <v>282176</v>
      </c>
    </row>
    <row r="21" spans="1:15" s="125" customFormat="1" ht="24.9" customHeight="1">
      <c r="A21" s="804"/>
      <c r="B21" s="910" t="s">
        <v>559</v>
      </c>
      <c r="C21" s="184">
        <v>95.999248243944834</v>
      </c>
      <c r="D21" s="184">
        <v>88.899552143314139</v>
      </c>
      <c r="E21" s="184">
        <v>89.007340090877321</v>
      </c>
      <c r="F21" s="184">
        <v>96.332600980226474</v>
      </c>
      <c r="G21" s="184">
        <v>87.112195121951217</v>
      </c>
      <c r="H21" s="184">
        <v>110.53429329291397</v>
      </c>
      <c r="I21" s="184">
        <v>88.955582232893164</v>
      </c>
      <c r="J21" s="184">
        <v>100</v>
      </c>
      <c r="K21" s="184">
        <v>92.857142857142861</v>
      </c>
      <c r="L21" s="184">
        <v>93.724083169132129</v>
      </c>
      <c r="M21" s="184">
        <v>78.571428571428569</v>
      </c>
      <c r="N21" s="184">
        <v>87.918088737201359</v>
      </c>
      <c r="O21" s="361">
        <v>103.95749979737248</v>
      </c>
    </row>
    <row r="22" spans="1:15" s="1104" customFormat="1" ht="20.100000000000001" customHeight="1">
      <c r="A22" s="1100"/>
      <c r="B22" s="912" t="s">
        <v>563</v>
      </c>
      <c r="C22" s="1293">
        <v>91.187824961506706</v>
      </c>
      <c r="D22" s="1293">
        <v>85.877626699629175</v>
      </c>
      <c r="E22" s="1293">
        <v>86.117686844775108</v>
      </c>
      <c r="F22" s="1293">
        <v>91.536855628713667</v>
      </c>
      <c r="G22" s="1293">
        <v>84.69929804591159</v>
      </c>
      <c r="H22" s="1293">
        <v>101.46086956521738</v>
      </c>
      <c r="I22" s="1293">
        <v>87.382075471698116</v>
      </c>
      <c r="J22" s="1293">
        <v>100</v>
      </c>
      <c r="K22" s="1293">
        <v>93.693693693693689</v>
      </c>
      <c r="L22" s="1293">
        <v>89.104177151484649</v>
      </c>
      <c r="M22" s="1293">
        <v>84.615384615384613</v>
      </c>
      <c r="N22" s="1293">
        <v>84.918411076314499</v>
      </c>
      <c r="O22" s="1294">
        <v>101.52626163045903</v>
      </c>
    </row>
    <row r="23" spans="1:15" s="125" customFormat="1" ht="20.100000000000001" customHeight="1">
      <c r="A23" s="2226" t="s">
        <v>1988</v>
      </c>
      <c r="B23" s="2226"/>
      <c r="C23" s="2226"/>
      <c r="D23" s="2226"/>
      <c r="E23" s="2226"/>
      <c r="F23" s="2226"/>
      <c r="G23" s="2226"/>
      <c r="H23" s="2226"/>
      <c r="I23" s="2226"/>
      <c r="J23" s="2226"/>
      <c r="K23" s="1788"/>
      <c r="L23" s="1788"/>
      <c r="M23" s="1788"/>
      <c r="N23" s="1788"/>
      <c r="O23" s="1788"/>
    </row>
    <row r="24" spans="1:15" s="1482" customFormat="1" ht="15" customHeight="1">
      <c r="A24" s="2062" t="s">
        <v>1986</v>
      </c>
      <c r="B24" s="2062"/>
      <c r="C24" s="2062"/>
      <c r="D24" s="2062"/>
      <c r="E24" s="2062"/>
      <c r="F24" s="2062"/>
      <c r="G24" s="2062"/>
      <c r="H24" s="2062"/>
      <c r="I24" s="2062"/>
      <c r="J24" s="1422"/>
    </row>
    <row r="26" spans="1:15">
      <c r="C26" s="15"/>
      <c r="D26" s="15"/>
      <c r="E26" s="15"/>
      <c r="F26" s="15"/>
      <c r="G26" s="15"/>
      <c r="H26" s="15"/>
      <c r="I26" s="15"/>
      <c r="J26" s="15"/>
      <c r="K26" s="15"/>
      <c r="L26" s="15"/>
      <c r="M26" s="15"/>
      <c r="N26" s="15"/>
      <c r="O26" s="15"/>
    </row>
    <row r="27" spans="1:15">
      <c r="C27" s="15"/>
      <c r="D27" s="15"/>
      <c r="E27" s="15"/>
      <c r="F27" s="15"/>
      <c r="G27" s="15"/>
      <c r="H27" s="15"/>
      <c r="I27" s="15"/>
      <c r="J27" s="15"/>
      <c r="K27" s="15"/>
      <c r="L27" s="15"/>
      <c r="M27" s="15"/>
      <c r="N27" s="15"/>
      <c r="O27" s="15"/>
    </row>
    <row r="29" spans="1:15">
      <c r="C29" s="15"/>
      <c r="D29" s="15"/>
      <c r="E29" s="15"/>
      <c r="F29" s="15"/>
      <c r="G29" s="15"/>
      <c r="H29" s="15"/>
      <c r="I29" s="15"/>
      <c r="J29" s="15"/>
      <c r="K29" s="15"/>
      <c r="L29" s="15"/>
      <c r="M29" s="15"/>
      <c r="N29" s="15"/>
      <c r="O29" s="15"/>
    </row>
  </sheetData>
  <mergeCells count="23">
    <mergeCell ref="A24:I24"/>
    <mergeCell ref="E9:E13"/>
    <mergeCell ref="I9:I13"/>
    <mergeCell ref="J10:J13"/>
    <mergeCell ref="A5:B13"/>
    <mergeCell ref="A23:O23"/>
    <mergeCell ref="O5:O13"/>
    <mergeCell ref="C9:C13"/>
    <mergeCell ref="D9:D13"/>
    <mergeCell ref="C7:D8"/>
    <mergeCell ref="F9:F13"/>
    <mergeCell ref="G9:G13"/>
    <mergeCell ref="H9:H13"/>
    <mergeCell ref="K10:K13"/>
    <mergeCell ref="L9:L13"/>
    <mergeCell ref="M1:N1"/>
    <mergeCell ref="M2:N2"/>
    <mergeCell ref="N10:N13"/>
    <mergeCell ref="C5:N6"/>
    <mergeCell ref="E7:N8"/>
    <mergeCell ref="A2:E2"/>
    <mergeCell ref="A4:E4"/>
    <mergeCell ref="M10:M13"/>
  </mergeCells>
  <phoneticPr fontId="0" type="noConversion"/>
  <hyperlinks>
    <hyperlink ref="M1:N1" location="'Spis tablic     List of tables'!A71" display="Powrót do spisu tablic"/>
    <hyperlink ref="M2:N2" location="'Spis tablic     List of tables'!A68"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2"/>
  <sheetViews>
    <sheetView zoomScaleNormal="100" workbookViewId="0">
      <selection sqref="A1:L1"/>
    </sheetView>
  </sheetViews>
  <sheetFormatPr defaultColWidth="9" defaultRowHeight="13.8"/>
  <cols>
    <col min="1" max="1" width="20.69921875" style="311" customWidth="1"/>
    <col min="2" max="2" width="12" style="311" customWidth="1"/>
    <col min="3" max="12" width="12.69921875" style="311" customWidth="1"/>
    <col min="13" max="16384" width="9" style="290"/>
  </cols>
  <sheetData>
    <row r="1" spans="1:12" s="485" customFormat="1" ht="26.25" customHeight="1">
      <c r="A1" s="2358" t="s">
        <v>1967</v>
      </c>
      <c r="B1" s="2358"/>
      <c r="C1" s="2358"/>
      <c r="D1" s="2358"/>
      <c r="E1" s="2358"/>
      <c r="F1" s="2358"/>
      <c r="G1" s="2358"/>
      <c r="H1" s="2358"/>
      <c r="I1" s="2358"/>
      <c r="J1" s="2358"/>
      <c r="K1" s="2358"/>
      <c r="L1" s="2358"/>
    </row>
    <row r="2" spans="1:12" s="485" customFormat="1">
      <c r="A2" s="1468" t="s">
        <v>2054</v>
      </c>
      <c r="B2" s="1468"/>
      <c r="C2" s="1468"/>
      <c r="D2" s="1468"/>
      <c r="E2" s="1468"/>
      <c r="F2" s="510"/>
      <c r="G2" s="311"/>
      <c r="H2" s="311"/>
      <c r="I2" s="311"/>
      <c r="J2" s="2359" t="s">
        <v>31</v>
      </c>
      <c r="K2" s="2359"/>
      <c r="L2" s="311"/>
    </row>
    <row r="3" spans="1:12" s="1327" customFormat="1">
      <c r="A3" s="1424" t="s">
        <v>2055</v>
      </c>
      <c r="B3" s="1424"/>
      <c r="C3" s="1425"/>
      <c r="D3" s="1425"/>
      <c r="E3" s="1425"/>
      <c r="F3" s="1343"/>
      <c r="G3" s="1343"/>
      <c r="H3" s="1343"/>
      <c r="I3" s="1343"/>
      <c r="J3" s="2360" t="s">
        <v>283</v>
      </c>
      <c r="K3" s="2360"/>
      <c r="L3" s="1343"/>
    </row>
    <row r="4" spans="1:12" ht="12" customHeight="1">
      <c r="A4" s="2318" t="s">
        <v>1488</v>
      </c>
      <c r="B4" s="1501"/>
      <c r="C4" s="1955" t="s">
        <v>910</v>
      </c>
      <c r="D4" s="1955" t="s">
        <v>1489</v>
      </c>
      <c r="E4" s="1951" t="s">
        <v>1490</v>
      </c>
      <c r="F4" s="955"/>
      <c r="G4" s="2318" t="s">
        <v>1493</v>
      </c>
      <c r="H4" s="1955" t="s">
        <v>1494</v>
      </c>
      <c r="I4" s="1951" t="s">
        <v>1495</v>
      </c>
      <c r="J4" s="1951" t="s">
        <v>1496</v>
      </c>
      <c r="K4" s="955"/>
      <c r="L4" s="1951" t="s">
        <v>1499</v>
      </c>
    </row>
    <row r="5" spans="1:12" ht="12" customHeight="1">
      <c r="A5" s="2056"/>
      <c r="B5" s="1502" t="s">
        <v>865</v>
      </c>
      <c r="C5" s="1956"/>
      <c r="D5" s="1956"/>
      <c r="E5" s="2265"/>
      <c r="F5" s="956"/>
      <c r="G5" s="2056"/>
      <c r="H5" s="1956"/>
      <c r="I5" s="2265"/>
      <c r="J5" s="2265"/>
      <c r="K5" s="957"/>
      <c r="L5" s="2265"/>
    </row>
    <row r="6" spans="1:12" ht="12" customHeight="1">
      <c r="A6" s="2056"/>
      <c r="B6" s="1775" t="s">
        <v>2035</v>
      </c>
      <c r="C6" s="1956"/>
      <c r="D6" s="1956"/>
      <c r="E6" s="2265"/>
      <c r="F6" s="2040" t="s">
        <v>1491</v>
      </c>
      <c r="G6" s="2056"/>
      <c r="H6" s="1956"/>
      <c r="I6" s="2265"/>
      <c r="J6" s="2265"/>
      <c r="K6" s="2024" t="s">
        <v>1497</v>
      </c>
      <c r="L6" s="2265"/>
    </row>
    <row r="7" spans="1:12" ht="12" customHeight="1">
      <c r="A7" s="2056"/>
      <c r="B7" s="1502"/>
      <c r="C7" s="1956"/>
      <c r="D7" s="2366"/>
      <c r="E7" s="2265"/>
      <c r="F7" s="2041"/>
      <c r="G7" s="2056"/>
      <c r="H7" s="1956"/>
      <c r="I7" s="2265"/>
      <c r="J7" s="2364"/>
      <c r="K7" s="2027"/>
      <c r="L7" s="2265"/>
    </row>
    <row r="8" spans="1:12" ht="12" customHeight="1">
      <c r="A8" s="2057"/>
      <c r="B8" s="1502"/>
      <c r="C8" s="2367" t="s">
        <v>1492</v>
      </c>
      <c r="D8" s="2092"/>
      <c r="E8" s="2092"/>
      <c r="F8" s="2092"/>
      <c r="G8" s="2368"/>
      <c r="H8" s="2362" t="s">
        <v>1498</v>
      </c>
      <c r="I8" s="2363"/>
      <c r="J8" s="2363"/>
      <c r="K8" s="2363"/>
      <c r="L8" s="2363"/>
    </row>
    <row r="9" spans="1:12" s="324" customFormat="1" ht="12.75" customHeight="1">
      <c r="A9" s="958" t="s">
        <v>410</v>
      </c>
      <c r="B9" s="298">
        <v>3395663</v>
      </c>
      <c r="C9" s="1512">
        <v>6979</v>
      </c>
      <c r="D9" s="298">
        <v>19029</v>
      </c>
      <c r="E9" s="298">
        <v>16906</v>
      </c>
      <c r="F9" s="314">
        <v>65</v>
      </c>
      <c r="G9" s="329">
        <v>2123</v>
      </c>
      <c r="H9" s="959">
        <v>4.1140999999999996</v>
      </c>
      <c r="I9" s="959">
        <v>11.217599999999999</v>
      </c>
      <c r="J9" s="959">
        <v>9.9661000000000008</v>
      </c>
      <c r="K9" s="959">
        <v>3.4157999999999999</v>
      </c>
      <c r="L9" s="960">
        <v>1.2515000000000001</v>
      </c>
    </row>
    <row r="10" spans="1:12" s="324" customFormat="1" ht="11.25" customHeight="1">
      <c r="A10" s="1423" t="s">
        <v>116</v>
      </c>
      <c r="B10" s="1510"/>
      <c r="C10" s="1511"/>
      <c r="D10" s="309"/>
      <c r="E10" s="309"/>
      <c r="F10" s="309"/>
      <c r="G10" s="309"/>
      <c r="H10" s="491"/>
      <c r="I10" s="491"/>
      <c r="J10" s="491"/>
      <c r="K10" s="491"/>
      <c r="L10" s="819"/>
    </row>
    <row r="11" spans="1:12" s="324" customFormat="1" ht="10.95" customHeight="1">
      <c r="A11" s="962" t="s">
        <v>1500</v>
      </c>
      <c r="B11" s="1509"/>
      <c r="C11" s="309"/>
      <c r="D11" s="309"/>
      <c r="E11" s="309"/>
      <c r="F11" s="309"/>
      <c r="G11" s="309"/>
      <c r="H11" s="491"/>
      <c r="I11" s="491"/>
      <c r="J11" s="491"/>
      <c r="K11" s="491"/>
      <c r="L11" s="819"/>
    </row>
    <row r="12" spans="1:12" s="324" customFormat="1" ht="13.2" customHeight="1">
      <c r="A12" s="963" t="s">
        <v>230</v>
      </c>
      <c r="B12" s="308">
        <v>727889</v>
      </c>
      <c r="C12" s="308">
        <v>1467</v>
      </c>
      <c r="D12" s="308">
        <v>4096</v>
      </c>
      <c r="E12" s="308">
        <v>3461</v>
      </c>
      <c r="F12" s="308">
        <v>14</v>
      </c>
      <c r="G12" s="329">
        <v>635</v>
      </c>
      <c r="H12" s="677">
        <v>4.0374999999999996</v>
      </c>
      <c r="I12" s="677">
        <v>11.273</v>
      </c>
      <c r="J12" s="677">
        <v>9.5253999999999994</v>
      </c>
      <c r="K12" s="677">
        <v>3.4180000000000001</v>
      </c>
      <c r="L12" s="700">
        <v>1.7477</v>
      </c>
    </row>
    <row r="13" spans="1:12" s="324" customFormat="1" ht="10.95" customHeight="1">
      <c r="A13" s="963" t="s">
        <v>814</v>
      </c>
      <c r="B13" s="308"/>
      <c r="C13" s="492"/>
      <c r="D13" s="492"/>
      <c r="E13" s="492"/>
      <c r="F13" s="492"/>
      <c r="G13" s="827"/>
      <c r="H13" s="491"/>
      <c r="I13" s="491"/>
      <c r="J13" s="491"/>
      <c r="K13" s="491"/>
      <c r="L13" s="819"/>
    </row>
    <row r="14" spans="1:12" s="324" customFormat="1" ht="13.2" customHeight="1">
      <c r="A14" s="609" t="s">
        <v>260</v>
      </c>
      <c r="B14" s="309">
        <v>106266</v>
      </c>
      <c r="C14" s="309">
        <v>222</v>
      </c>
      <c r="D14" s="309">
        <v>625</v>
      </c>
      <c r="E14" s="309">
        <v>468</v>
      </c>
      <c r="F14" s="309">
        <v>1</v>
      </c>
      <c r="G14" s="326">
        <v>157</v>
      </c>
      <c r="H14" s="491">
        <v>4.1835000000000004</v>
      </c>
      <c r="I14" s="491">
        <v>11.777799999999999</v>
      </c>
      <c r="J14" s="491">
        <v>8.8192000000000004</v>
      </c>
      <c r="K14" s="491">
        <v>1.6</v>
      </c>
      <c r="L14" s="819">
        <v>2.9586000000000001</v>
      </c>
    </row>
    <row r="15" spans="1:12" s="324" customFormat="1" ht="13.2" customHeight="1">
      <c r="A15" s="609" t="s">
        <v>261</v>
      </c>
      <c r="B15" s="309">
        <v>276026</v>
      </c>
      <c r="C15" s="492">
        <v>520</v>
      </c>
      <c r="D15" s="309">
        <v>1533</v>
      </c>
      <c r="E15" s="309">
        <v>1344</v>
      </c>
      <c r="F15" s="309">
        <v>7</v>
      </c>
      <c r="G15" s="326">
        <v>189</v>
      </c>
      <c r="H15" s="491">
        <v>3.7757000000000001</v>
      </c>
      <c r="I15" s="491">
        <v>11.1311</v>
      </c>
      <c r="J15" s="491">
        <v>9.7588000000000008</v>
      </c>
      <c r="K15" s="491">
        <v>4.5662000000000003</v>
      </c>
      <c r="L15" s="819">
        <v>1.3723000000000001</v>
      </c>
    </row>
    <row r="16" spans="1:12" s="324" customFormat="1" ht="13.2" customHeight="1">
      <c r="A16" s="609" t="s">
        <v>233</v>
      </c>
      <c r="B16" s="309">
        <v>49216</v>
      </c>
      <c r="C16" s="309">
        <v>92</v>
      </c>
      <c r="D16" s="309">
        <v>228</v>
      </c>
      <c r="E16" s="309">
        <v>358</v>
      </c>
      <c r="F16" s="328">
        <v>2</v>
      </c>
      <c r="G16" s="326">
        <v>-130</v>
      </c>
      <c r="H16" s="491">
        <v>3.7342</v>
      </c>
      <c r="I16" s="491">
        <v>9.2544000000000004</v>
      </c>
      <c r="J16" s="491">
        <v>14.531000000000001</v>
      </c>
      <c r="K16" s="493">
        <v>8.7719000000000005</v>
      </c>
      <c r="L16" s="1162">
        <v>-5.2766000000000002</v>
      </c>
    </row>
    <row r="17" spans="1:16" s="324" customFormat="1" ht="13.2" customHeight="1">
      <c r="A17" s="609" t="s">
        <v>234</v>
      </c>
      <c r="B17" s="309">
        <v>126684</v>
      </c>
      <c r="C17" s="309">
        <v>292</v>
      </c>
      <c r="D17" s="309">
        <v>745</v>
      </c>
      <c r="E17" s="309">
        <v>502</v>
      </c>
      <c r="F17" s="328">
        <v>2</v>
      </c>
      <c r="G17" s="326">
        <v>243</v>
      </c>
      <c r="H17" s="491">
        <v>4.6165000000000003</v>
      </c>
      <c r="I17" s="491">
        <v>11.7783</v>
      </c>
      <c r="J17" s="491">
        <v>7.9364999999999997</v>
      </c>
      <c r="K17" s="493">
        <v>2.6846000000000001</v>
      </c>
      <c r="L17" s="819">
        <v>3.8418000000000001</v>
      </c>
    </row>
    <row r="18" spans="1:16" s="324" customFormat="1" ht="13.2" customHeight="1">
      <c r="A18" s="609" t="s">
        <v>262</v>
      </c>
      <c r="B18" s="309">
        <v>43612</v>
      </c>
      <c r="C18" s="309">
        <v>80</v>
      </c>
      <c r="D18" s="309">
        <v>215</v>
      </c>
      <c r="E18" s="309">
        <v>245</v>
      </c>
      <c r="F18" s="1763" t="s">
        <v>1945</v>
      </c>
      <c r="G18" s="326">
        <v>-30</v>
      </c>
      <c r="H18" s="491">
        <v>3.6682999999999999</v>
      </c>
      <c r="I18" s="491">
        <v>9.8584999999999994</v>
      </c>
      <c r="J18" s="491">
        <v>11.2342</v>
      </c>
      <c r="K18" s="1763" t="s">
        <v>1945</v>
      </c>
      <c r="L18" s="1162">
        <v>-1.3755999999999999</v>
      </c>
    </row>
    <row r="19" spans="1:16" s="324" customFormat="1" ht="13.2" customHeight="1">
      <c r="A19" s="609" t="s">
        <v>236</v>
      </c>
      <c r="B19" s="309">
        <v>126085</v>
      </c>
      <c r="C19" s="309">
        <v>261</v>
      </c>
      <c r="D19" s="309">
        <v>750</v>
      </c>
      <c r="E19" s="309">
        <v>544</v>
      </c>
      <c r="F19" s="309">
        <v>2</v>
      </c>
      <c r="G19" s="326">
        <v>206</v>
      </c>
      <c r="H19" s="491">
        <v>4.1521999999999997</v>
      </c>
      <c r="I19" s="491">
        <v>11.9316</v>
      </c>
      <c r="J19" s="491">
        <v>8.6544000000000008</v>
      </c>
      <c r="K19" s="491">
        <v>2.6667000000000001</v>
      </c>
      <c r="L19" s="819">
        <v>3.2772000000000001</v>
      </c>
    </row>
    <row r="20" spans="1:16" s="1161" customFormat="1" ht="13.2" customHeight="1">
      <c r="A20" s="963" t="s">
        <v>237</v>
      </c>
      <c r="B20" s="308">
        <v>769498</v>
      </c>
      <c r="C20" s="308">
        <v>1660</v>
      </c>
      <c r="D20" s="308">
        <v>4674</v>
      </c>
      <c r="E20" s="308">
        <v>4113</v>
      </c>
      <c r="F20" s="308">
        <v>16</v>
      </c>
      <c r="G20" s="329">
        <v>561</v>
      </c>
      <c r="H20" s="677">
        <v>4.3223000000000003</v>
      </c>
      <c r="I20" s="677">
        <v>12.1701</v>
      </c>
      <c r="J20" s="677">
        <v>10.7094</v>
      </c>
      <c r="K20" s="677">
        <v>3.4232</v>
      </c>
      <c r="L20" s="700">
        <v>1.4607000000000001</v>
      </c>
    </row>
    <row r="21" spans="1:16" s="324" customFormat="1" ht="10.95" customHeight="1">
      <c r="A21" s="609" t="s">
        <v>263</v>
      </c>
      <c r="B21" s="308"/>
      <c r="C21" s="492"/>
      <c r="D21" s="492"/>
      <c r="E21" s="492"/>
      <c r="F21" s="492"/>
      <c r="G21" s="827"/>
      <c r="H21" s="491"/>
      <c r="I21" s="491"/>
      <c r="J21" s="491"/>
      <c r="K21" s="491"/>
      <c r="L21" s="819"/>
    </row>
    <row r="22" spans="1:16" s="324" customFormat="1" ht="10.95" customHeight="1">
      <c r="A22" s="1423" t="s">
        <v>239</v>
      </c>
      <c r="B22" s="308"/>
      <c r="C22" s="492"/>
      <c r="D22" s="492"/>
      <c r="E22" s="492"/>
      <c r="F22" s="492"/>
      <c r="G22" s="827"/>
      <c r="H22" s="491"/>
      <c r="I22" s="491"/>
      <c r="J22" s="491"/>
      <c r="K22" s="491"/>
      <c r="L22" s="819"/>
    </row>
    <row r="23" spans="1:16" s="324" customFormat="1" ht="13.2" customHeight="1">
      <c r="A23" s="609" t="s">
        <v>264</v>
      </c>
      <c r="B23" s="309">
        <v>769498</v>
      </c>
      <c r="C23" s="309">
        <v>1660</v>
      </c>
      <c r="D23" s="309">
        <v>4674</v>
      </c>
      <c r="E23" s="309">
        <v>4113</v>
      </c>
      <c r="F23" s="309">
        <v>16</v>
      </c>
      <c r="G23" s="326">
        <v>561</v>
      </c>
      <c r="H23" s="491">
        <v>4.3223000000000003</v>
      </c>
      <c r="I23" s="491">
        <v>12.1701</v>
      </c>
      <c r="J23" s="491">
        <v>10.7094</v>
      </c>
      <c r="K23" s="491">
        <v>3.4232</v>
      </c>
      <c r="L23" s="819">
        <v>1.4607000000000001</v>
      </c>
      <c r="P23" s="1776"/>
    </row>
    <row r="24" spans="1:16" s="324" customFormat="1" ht="13.2" customHeight="1">
      <c r="A24" s="963" t="s">
        <v>272</v>
      </c>
      <c r="B24" s="308">
        <v>539742</v>
      </c>
      <c r="C24" s="308">
        <v>1255</v>
      </c>
      <c r="D24" s="308">
        <v>3340</v>
      </c>
      <c r="E24" s="308">
        <v>2322</v>
      </c>
      <c r="F24" s="308">
        <v>10</v>
      </c>
      <c r="G24" s="329">
        <v>1018</v>
      </c>
      <c r="H24" s="677">
        <v>4.6539000000000001</v>
      </c>
      <c r="I24" s="677">
        <v>12.3858</v>
      </c>
      <c r="J24" s="677">
        <v>8.6106999999999996</v>
      </c>
      <c r="K24" s="677">
        <v>2.9940000000000002</v>
      </c>
      <c r="L24" s="700">
        <v>3.7751000000000001</v>
      </c>
    </row>
    <row r="25" spans="1:16" s="324" customFormat="1" ht="10.95" customHeight="1">
      <c r="A25" s="963" t="s">
        <v>1501</v>
      </c>
      <c r="B25" s="308"/>
      <c r="C25" s="492"/>
      <c r="D25" s="492"/>
      <c r="E25" s="492"/>
      <c r="F25" s="492"/>
      <c r="G25" s="827"/>
      <c r="H25" s="677"/>
      <c r="I25" s="677"/>
      <c r="J25" s="677"/>
      <c r="K25" s="677"/>
      <c r="L25" s="700"/>
    </row>
    <row r="26" spans="1:16" s="324" customFormat="1" ht="13.2" customHeight="1">
      <c r="A26" s="609" t="s">
        <v>298</v>
      </c>
      <c r="B26" s="309">
        <v>109026</v>
      </c>
      <c r="C26" s="309">
        <v>187</v>
      </c>
      <c r="D26" s="309">
        <v>588</v>
      </c>
      <c r="E26" s="309">
        <v>534</v>
      </c>
      <c r="F26" s="309">
        <v>1</v>
      </c>
      <c r="G26" s="326">
        <v>54</v>
      </c>
      <c r="H26" s="491">
        <v>3.4308000000000001</v>
      </c>
      <c r="I26" s="491">
        <v>10.787699999999999</v>
      </c>
      <c r="J26" s="491">
        <v>9.7970000000000006</v>
      </c>
      <c r="K26" s="491">
        <v>1.7007000000000001</v>
      </c>
      <c r="L26" s="819">
        <v>0.99070000000000003</v>
      </c>
    </row>
    <row r="27" spans="1:16" s="324" customFormat="1" ht="13.2" customHeight="1">
      <c r="A27" s="609" t="s">
        <v>243</v>
      </c>
      <c r="B27" s="309">
        <v>131245</v>
      </c>
      <c r="C27" s="309">
        <v>353</v>
      </c>
      <c r="D27" s="309">
        <v>878</v>
      </c>
      <c r="E27" s="309">
        <v>544</v>
      </c>
      <c r="F27" s="309">
        <v>2</v>
      </c>
      <c r="G27" s="326">
        <v>334</v>
      </c>
      <c r="H27" s="491">
        <v>5.3860000000000001</v>
      </c>
      <c r="I27" s="491">
        <v>13.3964</v>
      </c>
      <c r="J27" s="491">
        <v>8.3003</v>
      </c>
      <c r="K27" s="491">
        <v>2.2778999999999998</v>
      </c>
      <c r="L27" s="819">
        <v>5.0960999999999999</v>
      </c>
    </row>
    <row r="28" spans="1:16" s="324" customFormat="1" ht="13.2" customHeight="1">
      <c r="A28" s="609" t="s">
        <v>265</v>
      </c>
      <c r="B28" s="309">
        <v>215513</v>
      </c>
      <c r="C28" s="309">
        <v>532</v>
      </c>
      <c r="D28" s="309">
        <v>1435</v>
      </c>
      <c r="E28" s="309">
        <v>867</v>
      </c>
      <c r="F28" s="309">
        <v>6</v>
      </c>
      <c r="G28" s="326">
        <v>568</v>
      </c>
      <c r="H28" s="491">
        <v>4.9432999999999998</v>
      </c>
      <c r="I28" s="491">
        <v>13.334</v>
      </c>
      <c r="J28" s="491">
        <v>8.0561000000000007</v>
      </c>
      <c r="K28" s="491">
        <v>4.1811999999999996</v>
      </c>
      <c r="L28" s="819">
        <v>5.2778</v>
      </c>
    </row>
    <row r="29" spans="1:16" s="324" customFormat="1" ht="10.95" customHeight="1">
      <c r="A29" s="609" t="s">
        <v>263</v>
      </c>
      <c r="B29" s="309"/>
      <c r="C29" s="492"/>
      <c r="D29" s="492"/>
      <c r="E29" s="492"/>
      <c r="F29" s="492"/>
      <c r="G29" s="827"/>
      <c r="H29" s="491"/>
      <c r="I29" s="491"/>
      <c r="J29" s="491"/>
      <c r="K29" s="491"/>
      <c r="L29" s="819"/>
    </row>
    <row r="30" spans="1:16" s="324" customFormat="1" ht="10.95" customHeight="1">
      <c r="A30" s="1423" t="s">
        <v>239</v>
      </c>
      <c r="B30" s="309"/>
      <c r="C30" s="492"/>
      <c r="D30" s="492"/>
      <c r="E30" s="492"/>
      <c r="F30" s="492"/>
      <c r="G30" s="827"/>
      <c r="H30" s="491"/>
      <c r="I30" s="491"/>
      <c r="J30" s="491"/>
      <c r="K30" s="491"/>
      <c r="L30" s="819"/>
    </row>
    <row r="31" spans="1:16" s="662" customFormat="1" ht="13.2" customHeight="1">
      <c r="A31" s="609" t="s">
        <v>266</v>
      </c>
      <c r="B31" s="309">
        <v>83958</v>
      </c>
      <c r="C31" s="309">
        <v>183</v>
      </c>
      <c r="D31" s="1163">
        <v>439</v>
      </c>
      <c r="E31" s="309">
        <v>377</v>
      </c>
      <c r="F31" s="1163">
        <v>1</v>
      </c>
      <c r="G31" s="326">
        <v>62</v>
      </c>
      <c r="H31" s="491">
        <v>4.3574000000000002</v>
      </c>
      <c r="I31" s="491">
        <v>10.4529</v>
      </c>
      <c r="J31" s="491">
        <v>8.9765999999999995</v>
      </c>
      <c r="K31" s="491">
        <v>2.2778999999999998</v>
      </c>
      <c r="L31" s="819">
        <v>1.4762999999999999</v>
      </c>
    </row>
    <row r="32" spans="1:16" s="441" customFormat="1" ht="13.2" customHeight="1">
      <c r="A32" s="963" t="s">
        <v>411</v>
      </c>
      <c r="B32" s="308">
        <v>343770</v>
      </c>
      <c r="C32" s="308">
        <v>679</v>
      </c>
      <c r="D32" s="1164">
        <v>1834</v>
      </c>
      <c r="E32" s="308">
        <v>1667</v>
      </c>
      <c r="F32" s="1164">
        <v>10</v>
      </c>
      <c r="G32" s="329">
        <v>167</v>
      </c>
      <c r="H32" s="677">
        <v>3.9525000000000001</v>
      </c>
      <c r="I32" s="677">
        <v>10.675700000000001</v>
      </c>
      <c r="J32" s="677">
        <v>9.7035999999999998</v>
      </c>
      <c r="K32" s="677">
        <v>5.4526000000000003</v>
      </c>
      <c r="L32" s="700">
        <v>0.97209999999999996</v>
      </c>
    </row>
    <row r="33" spans="1:12" s="441" customFormat="1" ht="10.95" customHeight="1">
      <c r="A33" s="963" t="s">
        <v>1502</v>
      </c>
      <c r="B33" s="309"/>
      <c r="C33" s="492"/>
      <c r="D33" s="492"/>
      <c r="E33" s="492"/>
      <c r="F33" s="492"/>
      <c r="G33" s="827"/>
      <c r="H33" s="677"/>
      <c r="I33" s="677"/>
      <c r="J33" s="677"/>
      <c r="K33" s="677"/>
      <c r="L33" s="700"/>
    </row>
    <row r="34" spans="1:12" s="443" customFormat="1" ht="13.2" customHeight="1">
      <c r="A34" s="609" t="s">
        <v>412</v>
      </c>
      <c r="B34" s="309">
        <v>191485</v>
      </c>
      <c r="C34" s="309">
        <v>368</v>
      </c>
      <c r="D34" s="1163">
        <v>1041</v>
      </c>
      <c r="E34" s="309">
        <v>833</v>
      </c>
      <c r="F34" s="1163">
        <v>4</v>
      </c>
      <c r="G34" s="326">
        <v>208</v>
      </c>
      <c r="H34" s="491">
        <v>3.8468</v>
      </c>
      <c r="I34" s="491">
        <v>10.8819</v>
      </c>
      <c r="J34" s="491">
        <v>8.7075999999999993</v>
      </c>
      <c r="K34" s="491">
        <v>3.8424999999999998</v>
      </c>
      <c r="L34" s="819">
        <v>2.1743000000000001</v>
      </c>
    </row>
    <row r="35" spans="1:12" s="443" customFormat="1" ht="13.2" customHeight="1">
      <c r="A35" s="609" t="s">
        <v>413</v>
      </c>
      <c r="B35" s="309">
        <v>84202</v>
      </c>
      <c r="C35" s="309">
        <v>185</v>
      </c>
      <c r="D35" s="1163">
        <v>420</v>
      </c>
      <c r="E35" s="309">
        <v>520</v>
      </c>
      <c r="F35" s="1163">
        <v>5</v>
      </c>
      <c r="G35" s="326">
        <v>-100</v>
      </c>
      <c r="H35" s="491">
        <v>4.3929999999999998</v>
      </c>
      <c r="I35" s="491">
        <v>9.9733999999999998</v>
      </c>
      <c r="J35" s="491">
        <v>12.348000000000001</v>
      </c>
      <c r="K35" s="491">
        <v>11.9048</v>
      </c>
      <c r="L35" s="819">
        <v>-2.3746</v>
      </c>
    </row>
    <row r="36" spans="1:12" s="443" customFormat="1" ht="13.2" customHeight="1">
      <c r="A36" s="609" t="s">
        <v>414</v>
      </c>
      <c r="B36" s="309">
        <v>68083</v>
      </c>
      <c r="C36" s="309">
        <v>126</v>
      </c>
      <c r="D36" s="1163">
        <v>373</v>
      </c>
      <c r="E36" s="309">
        <v>314</v>
      </c>
      <c r="F36" s="1163">
        <v>1</v>
      </c>
      <c r="G36" s="326">
        <v>59</v>
      </c>
      <c r="H36" s="491">
        <v>3.7040999999999999</v>
      </c>
      <c r="I36" s="491">
        <v>10.965299999999999</v>
      </c>
      <c r="J36" s="491">
        <v>9.2308000000000003</v>
      </c>
      <c r="K36" s="491">
        <v>2.681</v>
      </c>
      <c r="L36" s="819">
        <v>1.7344999999999999</v>
      </c>
    </row>
    <row r="37" spans="1:12" s="324" customFormat="1" ht="13.2" customHeight="1">
      <c r="A37" s="963" t="s">
        <v>273</v>
      </c>
      <c r="B37" s="308">
        <v>551560</v>
      </c>
      <c r="C37" s="308">
        <v>1046</v>
      </c>
      <c r="D37" s="308">
        <v>2707</v>
      </c>
      <c r="E37" s="308">
        <v>3140</v>
      </c>
      <c r="F37" s="308">
        <v>10</v>
      </c>
      <c r="G37" s="329">
        <v>-433</v>
      </c>
      <c r="H37" s="677">
        <v>3.7911000000000001</v>
      </c>
      <c r="I37" s="677">
        <v>9.8111999999999995</v>
      </c>
      <c r="J37" s="677">
        <v>11.380599999999999</v>
      </c>
      <c r="K37" s="677">
        <v>3.6941000000000002</v>
      </c>
      <c r="L37" s="1165">
        <v>-1.5693999999999999</v>
      </c>
    </row>
    <row r="38" spans="1:12" s="324" customFormat="1" ht="10.95" customHeight="1">
      <c r="A38" s="963" t="s">
        <v>1503</v>
      </c>
      <c r="B38" s="308"/>
      <c r="C38" s="492"/>
      <c r="D38" s="492"/>
      <c r="E38" s="492"/>
      <c r="F38" s="492"/>
      <c r="G38" s="827"/>
      <c r="H38" s="491"/>
      <c r="I38" s="491"/>
      <c r="J38" s="491"/>
      <c r="K38" s="491"/>
      <c r="L38" s="819"/>
    </row>
    <row r="39" spans="1:12" s="324" customFormat="1" ht="13.2" customHeight="1">
      <c r="A39" s="609" t="s">
        <v>267</v>
      </c>
      <c r="B39" s="309">
        <v>125437</v>
      </c>
      <c r="C39" s="309">
        <v>239</v>
      </c>
      <c r="D39" s="309">
        <v>564</v>
      </c>
      <c r="E39" s="309">
        <v>747</v>
      </c>
      <c r="F39" s="328">
        <v>1</v>
      </c>
      <c r="G39" s="326">
        <v>-183</v>
      </c>
      <c r="H39" s="491">
        <v>3.8077999999999999</v>
      </c>
      <c r="I39" s="491">
        <v>8.9857999999999993</v>
      </c>
      <c r="J39" s="491">
        <v>11.901300000000001</v>
      </c>
      <c r="K39" s="493">
        <v>1.7729999999999999</v>
      </c>
      <c r="L39" s="1162">
        <v>-2.9156</v>
      </c>
    </row>
    <row r="40" spans="1:12" s="324" customFormat="1" ht="13.2" customHeight="1">
      <c r="A40" s="609" t="s">
        <v>248</v>
      </c>
      <c r="B40" s="309">
        <v>112149</v>
      </c>
      <c r="C40" s="309">
        <v>189</v>
      </c>
      <c r="D40" s="309">
        <v>496</v>
      </c>
      <c r="E40" s="309">
        <v>697</v>
      </c>
      <c r="F40" s="328">
        <v>3</v>
      </c>
      <c r="G40" s="326">
        <v>-201</v>
      </c>
      <c r="H40" s="491">
        <v>3.3671000000000002</v>
      </c>
      <c r="I40" s="491">
        <v>8.8362999999999996</v>
      </c>
      <c r="J40" s="491">
        <v>12.417199999999999</v>
      </c>
      <c r="K40" s="493">
        <v>6.0484</v>
      </c>
      <c r="L40" s="1162">
        <v>-3.5808</v>
      </c>
    </row>
    <row r="41" spans="1:12" s="324" customFormat="1" ht="13.2" customHeight="1">
      <c r="A41" s="609" t="s">
        <v>268</v>
      </c>
      <c r="B41" s="309">
        <v>154062</v>
      </c>
      <c r="C41" s="309">
        <v>303</v>
      </c>
      <c r="D41" s="309">
        <v>737</v>
      </c>
      <c r="E41" s="309">
        <v>856</v>
      </c>
      <c r="F41" s="309">
        <v>2</v>
      </c>
      <c r="G41" s="326">
        <v>-119</v>
      </c>
      <c r="H41" s="491">
        <v>3.9310999999999998</v>
      </c>
      <c r="I41" s="491">
        <v>9.5618999999999996</v>
      </c>
      <c r="J41" s="491">
        <v>11.1058</v>
      </c>
      <c r="K41" s="491">
        <v>2.7136999999999998</v>
      </c>
      <c r="L41" s="1162">
        <v>-1.5439000000000001</v>
      </c>
    </row>
    <row r="42" spans="1:12" s="324" customFormat="1" ht="13.2" customHeight="1">
      <c r="A42" s="609" t="s">
        <v>269</v>
      </c>
      <c r="B42" s="309">
        <v>159912</v>
      </c>
      <c r="C42" s="309">
        <v>315</v>
      </c>
      <c r="D42" s="309">
        <v>910</v>
      </c>
      <c r="E42" s="309">
        <v>840</v>
      </c>
      <c r="F42" s="309">
        <v>4</v>
      </c>
      <c r="G42" s="326">
        <v>70</v>
      </c>
      <c r="H42" s="491">
        <v>3.9407999999999999</v>
      </c>
      <c r="I42" s="491">
        <v>11.384499999999999</v>
      </c>
      <c r="J42" s="491">
        <v>10.508699999999999</v>
      </c>
      <c r="K42" s="491">
        <v>4.3956</v>
      </c>
      <c r="L42" s="819">
        <v>0.87570000000000003</v>
      </c>
    </row>
    <row r="43" spans="1:12" s="324" customFormat="1" ht="13.2" customHeight="1">
      <c r="A43" s="963" t="s">
        <v>251</v>
      </c>
      <c r="B43" s="308">
        <v>463204</v>
      </c>
      <c r="C43" s="308">
        <v>872</v>
      </c>
      <c r="D43" s="308">
        <v>2378</v>
      </c>
      <c r="E43" s="308">
        <v>2203</v>
      </c>
      <c r="F43" s="308">
        <v>5</v>
      </c>
      <c r="G43" s="329">
        <v>175</v>
      </c>
      <c r="H43" s="677">
        <v>3.7652000000000001</v>
      </c>
      <c r="I43" s="677">
        <v>10.268000000000001</v>
      </c>
      <c r="J43" s="677">
        <v>9.5123999999999995</v>
      </c>
      <c r="K43" s="677">
        <v>2.1025999999999998</v>
      </c>
      <c r="L43" s="1165">
        <v>0.75560000000000005</v>
      </c>
    </row>
    <row r="44" spans="1:12" s="324" customFormat="1" ht="10.95" customHeight="1">
      <c r="A44" s="963" t="s">
        <v>1504</v>
      </c>
      <c r="B44" s="308"/>
      <c r="C44" s="492"/>
      <c r="D44" s="492"/>
      <c r="E44" s="492"/>
      <c r="F44" s="492"/>
      <c r="G44" s="827"/>
      <c r="H44" s="491"/>
      <c r="I44" s="491"/>
      <c r="J44" s="491"/>
      <c r="K44" s="491"/>
      <c r="L44" s="819"/>
    </row>
    <row r="45" spans="1:12" s="324" customFormat="1" ht="13.2" customHeight="1">
      <c r="A45" s="609" t="s">
        <v>252</v>
      </c>
      <c r="B45" s="309">
        <v>93153</v>
      </c>
      <c r="C45" s="309">
        <v>183</v>
      </c>
      <c r="D45" s="309">
        <v>497</v>
      </c>
      <c r="E45" s="309">
        <v>436</v>
      </c>
      <c r="F45" s="328" t="s">
        <v>1945</v>
      </c>
      <c r="G45" s="326">
        <v>61</v>
      </c>
      <c r="H45" s="491">
        <v>3.9302000000000001</v>
      </c>
      <c r="I45" s="491">
        <v>10.6738</v>
      </c>
      <c r="J45" s="491">
        <v>9.3637999999999995</v>
      </c>
      <c r="K45" s="493" t="s">
        <v>1945</v>
      </c>
      <c r="L45" s="819">
        <v>1.3101</v>
      </c>
    </row>
    <row r="46" spans="1:12" s="324" customFormat="1" ht="13.2" customHeight="1">
      <c r="A46" s="609" t="s">
        <v>270</v>
      </c>
      <c r="B46" s="309">
        <v>59295</v>
      </c>
      <c r="C46" s="309">
        <v>98</v>
      </c>
      <c r="D46" s="309">
        <v>338</v>
      </c>
      <c r="E46" s="309">
        <v>292</v>
      </c>
      <c r="F46" s="328" t="s">
        <v>1945</v>
      </c>
      <c r="G46" s="326">
        <v>46</v>
      </c>
      <c r="H46" s="491">
        <v>3.3071000000000002</v>
      </c>
      <c r="I46" s="491">
        <v>11.406000000000001</v>
      </c>
      <c r="J46" s="491">
        <v>9.8536999999999999</v>
      </c>
      <c r="K46" s="493" t="s">
        <v>1945</v>
      </c>
      <c r="L46" s="1162">
        <v>1.5523</v>
      </c>
    </row>
    <row r="47" spans="1:12" s="324" customFormat="1" ht="13.2" customHeight="1">
      <c r="A47" s="609" t="s">
        <v>254</v>
      </c>
      <c r="B47" s="309">
        <v>201398</v>
      </c>
      <c r="C47" s="309">
        <v>420</v>
      </c>
      <c r="D47" s="309">
        <v>1043</v>
      </c>
      <c r="E47" s="309">
        <v>872</v>
      </c>
      <c r="F47" s="309">
        <v>2</v>
      </c>
      <c r="G47" s="326">
        <v>171</v>
      </c>
      <c r="H47" s="491">
        <v>4.1734</v>
      </c>
      <c r="I47" s="491">
        <v>10.363799999999999</v>
      </c>
      <c r="J47" s="491">
        <v>8.6646999999999998</v>
      </c>
      <c r="K47" s="491">
        <v>1.9175</v>
      </c>
      <c r="L47" s="819">
        <v>1.6992</v>
      </c>
    </row>
    <row r="48" spans="1:12" s="324" customFormat="1" ht="10.95" customHeight="1">
      <c r="A48" s="609" t="s">
        <v>263</v>
      </c>
      <c r="B48" s="309"/>
      <c r="C48" s="492"/>
      <c r="D48" s="492"/>
      <c r="E48" s="492"/>
      <c r="F48" s="492"/>
      <c r="G48" s="827"/>
      <c r="H48" s="491"/>
      <c r="I48" s="491"/>
      <c r="J48" s="491"/>
      <c r="K48" s="491"/>
      <c r="L48" s="819"/>
    </row>
    <row r="49" spans="1:12" s="324" customFormat="1" ht="11.25" customHeight="1">
      <c r="A49" s="1423" t="s">
        <v>239</v>
      </c>
      <c r="B49" s="309"/>
      <c r="C49" s="827"/>
      <c r="D49" s="492"/>
      <c r="E49" s="492"/>
      <c r="F49" s="492"/>
      <c r="G49" s="827"/>
      <c r="H49" s="491"/>
      <c r="I49" s="491"/>
      <c r="J49" s="491"/>
      <c r="K49" s="491"/>
      <c r="L49" s="819"/>
    </row>
    <row r="50" spans="1:12" s="324" customFormat="1" ht="13.2" customHeight="1">
      <c r="A50" s="609" t="s">
        <v>271</v>
      </c>
      <c r="B50" s="309">
        <v>109358</v>
      </c>
      <c r="C50" s="1511">
        <v>171</v>
      </c>
      <c r="D50" s="1163">
        <v>500</v>
      </c>
      <c r="E50" s="309">
        <v>603</v>
      </c>
      <c r="F50" s="1166">
        <v>3</v>
      </c>
      <c r="G50" s="1167">
        <v>-103</v>
      </c>
      <c r="H50" s="491">
        <v>3.1227999999999998</v>
      </c>
      <c r="I50" s="491">
        <v>9.1311</v>
      </c>
      <c r="J50" s="491">
        <v>11.0121</v>
      </c>
      <c r="K50" s="493">
        <v>6</v>
      </c>
      <c r="L50" s="1162">
        <v>-1.881</v>
      </c>
    </row>
    <row r="51" spans="1:12" s="324" customFormat="1" ht="12" customHeight="1">
      <c r="A51" s="2365" t="s">
        <v>2056</v>
      </c>
      <c r="B51" s="2365"/>
      <c r="C51" s="2365"/>
      <c r="D51" s="2365"/>
      <c r="E51" s="2365"/>
      <c r="F51" s="2365"/>
      <c r="G51" s="2365"/>
      <c r="H51" s="2365"/>
      <c r="I51" s="2365"/>
      <c r="J51" s="2365"/>
      <c r="K51" s="2365"/>
      <c r="L51" s="2365"/>
    </row>
    <row r="52" spans="1:12" s="1426" customFormat="1" ht="12" customHeight="1">
      <c r="A52" s="2361" t="s">
        <v>2057</v>
      </c>
      <c r="B52" s="2361"/>
      <c r="C52" s="2361"/>
      <c r="D52" s="2361"/>
      <c r="E52" s="2361"/>
      <c r="F52" s="2361"/>
      <c r="G52" s="2361"/>
      <c r="H52" s="2361"/>
      <c r="I52" s="2361"/>
      <c r="J52" s="2361"/>
      <c r="K52" s="2361"/>
      <c r="L52" s="2361"/>
    </row>
  </sheetData>
  <mergeCells count="18">
    <mergeCell ref="A52:L52"/>
    <mergeCell ref="H8:L8"/>
    <mergeCell ref="J4:J7"/>
    <mergeCell ref="K6:K7"/>
    <mergeCell ref="A51:L51"/>
    <mergeCell ref="F6:F7"/>
    <mergeCell ref="C4:C7"/>
    <mergeCell ref="D4:D7"/>
    <mergeCell ref="E4:E7"/>
    <mergeCell ref="C8:G8"/>
    <mergeCell ref="L4:L7"/>
    <mergeCell ref="I4:I7"/>
    <mergeCell ref="G4:G7"/>
    <mergeCell ref="H4:H7"/>
    <mergeCell ref="A4:A8"/>
    <mergeCell ref="A1:L1"/>
    <mergeCell ref="J2:K2"/>
    <mergeCell ref="J3:K3"/>
  </mergeCells>
  <hyperlinks>
    <hyperlink ref="J2:K2" location="'Spis tablic     List of tables'!A75" display="Powrót do spisu tablic"/>
    <hyperlink ref="J3:K3" location="'Spis tablic     List of tables'!A75" display="Return to list of tables"/>
  </hyperlinks>
  <pageMargins left="0.39370078740157483" right="0.39370078740157483" top="0.19685039370078741" bottom="0.19685039370078741" header="0.31496062992125984" footer="0.31496062992125984"/>
  <pageSetup paperSize="9" scale="85"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9"/>
  <sheetViews>
    <sheetView showGridLines="0" zoomScaleNormal="100" workbookViewId="0">
      <selection sqref="A1:E1"/>
    </sheetView>
  </sheetViews>
  <sheetFormatPr defaultRowHeight="13.8"/>
  <cols>
    <col min="1" max="1" width="20.69921875" style="10" customWidth="1"/>
    <col min="2" max="8" width="15.69921875" style="10" customWidth="1"/>
  </cols>
  <sheetData>
    <row r="1" spans="1:8" ht="12.75" customHeight="1">
      <c r="A1" s="1825" t="s">
        <v>834</v>
      </c>
      <c r="B1" s="1825"/>
      <c r="C1" s="1825"/>
      <c r="D1" s="1825"/>
      <c r="E1" s="2370"/>
      <c r="F1" s="18"/>
      <c r="G1" s="2246" t="s">
        <v>31</v>
      </c>
      <c r="H1" s="2246"/>
    </row>
    <row r="2" spans="1:8" ht="10.199999999999999" customHeight="1">
      <c r="A2" s="2060" t="s">
        <v>1760</v>
      </c>
      <c r="B2" s="2060"/>
      <c r="C2" s="2060"/>
      <c r="D2" s="2060"/>
      <c r="E2" s="652"/>
      <c r="G2" s="2369" t="s">
        <v>283</v>
      </c>
      <c r="H2" s="2369"/>
    </row>
    <row r="3" spans="1:8" s="1306" customFormat="1" ht="12.75" customHeight="1">
      <c r="A3" s="1882" t="s">
        <v>609</v>
      </c>
      <c r="B3" s="1882"/>
      <c r="C3" s="1882"/>
      <c r="D3" s="1882"/>
      <c r="E3" s="1896"/>
      <c r="F3" s="1388"/>
      <c r="G3" s="1497"/>
      <c r="H3" s="1497"/>
    </row>
    <row r="4" spans="1:8" s="1306" customFormat="1" ht="12.75" customHeight="1">
      <c r="A4" s="1882" t="s">
        <v>1761</v>
      </c>
      <c r="B4" s="1882"/>
      <c r="C4" s="1882"/>
      <c r="D4" s="1882"/>
      <c r="E4" s="1497"/>
      <c r="F4" s="1497"/>
      <c r="G4" s="1497"/>
      <c r="H4" s="1497"/>
    </row>
    <row r="5" spans="1:8" ht="2.1" customHeight="1">
      <c r="A5" s="1811" t="s">
        <v>1513</v>
      </c>
      <c r="B5" s="2115" t="s">
        <v>1505</v>
      </c>
      <c r="C5" s="1821"/>
      <c r="D5" s="1821"/>
      <c r="E5" s="1821"/>
      <c r="F5" s="1821"/>
      <c r="G5" s="1804" t="s">
        <v>1512</v>
      </c>
      <c r="H5"/>
    </row>
    <row r="6" spans="1:8" ht="11.4" customHeight="1">
      <c r="A6" s="1812"/>
      <c r="B6" s="1805"/>
      <c r="C6" s="1809"/>
      <c r="D6" s="1809"/>
      <c r="E6" s="1809"/>
      <c r="F6" s="1809"/>
      <c r="G6" s="1805"/>
      <c r="H6"/>
    </row>
    <row r="7" spans="1:8" ht="2.1" customHeight="1">
      <c r="A7" s="1812"/>
      <c r="B7" s="1816" t="s">
        <v>1507</v>
      </c>
      <c r="C7" s="2115" t="s">
        <v>1506</v>
      </c>
      <c r="D7" s="1821"/>
      <c r="E7" s="1821"/>
      <c r="F7" s="2371"/>
      <c r="G7" s="1805"/>
      <c r="H7"/>
    </row>
    <row r="8" spans="1:8" ht="10.199999999999999" customHeight="1">
      <c r="A8" s="1812"/>
      <c r="B8" s="1817"/>
      <c r="C8" s="1805"/>
      <c r="D8" s="1809"/>
      <c r="E8" s="1809"/>
      <c r="F8" s="1812"/>
      <c r="G8" s="1805"/>
      <c r="H8"/>
    </row>
    <row r="9" spans="1:8" ht="11.4" customHeight="1">
      <c r="A9" s="1812"/>
      <c r="B9" s="1817"/>
      <c r="C9" s="2115" t="s">
        <v>1508</v>
      </c>
      <c r="D9" s="1826" t="s">
        <v>1509</v>
      </c>
      <c r="E9" s="1826" t="s">
        <v>1510</v>
      </c>
      <c r="F9" s="1847" t="s">
        <v>1511</v>
      </c>
      <c r="G9" s="1805"/>
      <c r="H9"/>
    </row>
    <row r="10" spans="1:8" ht="11.4" customHeight="1">
      <c r="A10" s="1812"/>
      <c r="B10" s="1817"/>
      <c r="C10" s="1805"/>
      <c r="D10" s="1827"/>
      <c r="E10" s="1827"/>
      <c r="F10" s="1848"/>
      <c r="G10" s="1805"/>
      <c r="H10"/>
    </row>
    <row r="11" spans="1:8" ht="11.4" customHeight="1">
      <c r="A11" s="1812"/>
      <c r="B11" s="1817"/>
      <c r="C11" s="1805"/>
      <c r="D11" s="1827"/>
      <c r="E11" s="1827"/>
      <c r="F11" s="1848"/>
      <c r="G11" s="1805"/>
      <c r="H11"/>
    </row>
    <row r="12" spans="1:8" ht="11.4" customHeight="1">
      <c r="A12" s="1812"/>
      <c r="B12" s="1817"/>
      <c r="C12" s="1805"/>
      <c r="D12" s="1827"/>
      <c r="E12" s="1827"/>
      <c r="F12" s="1848"/>
      <c r="G12" s="1805"/>
      <c r="H12"/>
    </row>
    <row r="13" spans="1:8" s="133" customFormat="1" ht="10.65" customHeight="1">
      <c r="A13" s="958" t="s">
        <v>115</v>
      </c>
      <c r="B13" s="316">
        <v>69964</v>
      </c>
      <c r="C13" s="316">
        <v>41141</v>
      </c>
      <c r="D13" s="964">
        <v>60618</v>
      </c>
      <c r="E13" s="431">
        <v>9982</v>
      </c>
      <c r="F13" s="432">
        <v>3176</v>
      </c>
      <c r="G13" s="416">
        <v>8012</v>
      </c>
    </row>
    <row r="14" spans="1:8" s="133" customFormat="1" ht="10.65" customHeight="1">
      <c r="A14" s="1423" t="s">
        <v>116</v>
      </c>
      <c r="B14" s="172"/>
      <c r="C14" s="172"/>
      <c r="D14" s="172"/>
      <c r="E14" s="172"/>
      <c r="F14" s="172"/>
      <c r="G14" s="173"/>
    </row>
    <row r="15" spans="1:8" s="133" customFormat="1" ht="10.65" customHeight="1">
      <c r="A15" s="962" t="s">
        <v>1514</v>
      </c>
      <c r="B15" s="582"/>
      <c r="C15" s="486"/>
      <c r="D15" s="172"/>
      <c r="E15" s="172"/>
      <c r="F15" s="172"/>
      <c r="G15" s="362"/>
    </row>
    <row r="16" spans="1:8" s="133" customFormat="1" ht="10.65" customHeight="1">
      <c r="A16" s="963" t="s">
        <v>230</v>
      </c>
      <c r="B16" s="453">
        <v>11821</v>
      </c>
      <c r="C16" s="487">
        <v>6569</v>
      </c>
      <c r="D16" s="188">
        <v>10188</v>
      </c>
      <c r="E16" s="188">
        <v>1582</v>
      </c>
      <c r="F16" s="188">
        <v>593</v>
      </c>
      <c r="G16" s="415">
        <v>1847</v>
      </c>
    </row>
    <row r="17" spans="1:12" s="133" customFormat="1" ht="10.65" customHeight="1">
      <c r="A17" s="963" t="s">
        <v>1515</v>
      </c>
      <c r="B17" s="172"/>
      <c r="C17" s="172"/>
      <c r="D17" s="172"/>
      <c r="E17" s="172"/>
      <c r="F17" s="172"/>
    </row>
    <row r="18" spans="1:12" s="133" customFormat="1" ht="10.65" customHeight="1">
      <c r="A18" s="609" t="s">
        <v>260</v>
      </c>
      <c r="B18" s="172">
        <v>1841</v>
      </c>
      <c r="C18" s="394">
        <v>1120</v>
      </c>
      <c r="D18" s="452">
        <v>1595</v>
      </c>
      <c r="E18" s="451">
        <v>176</v>
      </c>
      <c r="F18" s="172">
        <v>73</v>
      </c>
      <c r="G18" s="362">
        <v>114</v>
      </c>
      <c r="I18" s="362"/>
      <c r="L18" s="362"/>
    </row>
    <row r="19" spans="1:12" s="133" customFormat="1" ht="10.65" customHeight="1">
      <c r="A19" s="609" t="s">
        <v>261</v>
      </c>
      <c r="B19" s="172">
        <v>4266</v>
      </c>
      <c r="C19" s="394">
        <v>2333</v>
      </c>
      <c r="D19" s="172">
        <v>3706</v>
      </c>
      <c r="E19" s="172">
        <v>492</v>
      </c>
      <c r="F19" s="172">
        <v>187</v>
      </c>
      <c r="G19" s="362">
        <v>800</v>
      </c>
      <c r="I19" s="362"/>
      <c r="J19" s="434"/>
      <c r="L19" s="362"/>
    </row>
    <row r="20" spans="1:12" s="133" customFormat="1" ht="10.65" customHeight="1">
      <c r="A20" s="609" t="s">
        <v>233</v>
      </c>
      <c r="B20" s="172">
        <v>996</v>
      </c>
      <c r="C20" s="394">
        <v>535</v>
      </c>
      <c r="D20" s="172">
        <v>923</v>
      </c>
      <c r="E20" s="172">
        <v>268</v>
      </c>
      <c r="F20" s="172">
        <v>56</v>
      </c>
      <c r="G20" s="362">
        <v>82</v>
      </c>
      <c r="I20" s="362"/>
      <c r="J20" s="362"/>
      <c r="L20" s="362"/>
    </row>
    <row r="21" spans="1:12" s="133" customFormat="1" ht="10.65" customHeight="1">
      <c r="A21" s="609" t="s">
        <v>234</v>
      </c>
      <c r="B21" s="172">
        <v>1320</v>
      </c>
      <c r="C21" s="172">
        <v>722</v>
      </c>
      <c r="D21" s="172">
        <v>993</v>
      </c>
      <c r="E21" s="172">
        <v>145</v>
      </c>
      <c r="F21" s="172">
        <v>116</v>
      </c>
      <c r="G21" s="362">
        <v>232</v>
      </c>
      <c r="I21" s="362"/>
      <c r="J21" s="362"/>
      <c r="L21" s="362"/>
    </row>
    <row r="22" spans="1:12" s="133" customFormat="1" ht="10.65" customHeight="1">
      <c r="A22" s="609" t="s">
        <v>262</v>
      </c>
      <c r="B22" s="172">
        <v>1181</v>
      </c>
      <c r="C22" s="172">
        <v>573</v>
      </c>
      <c r="D22" s="172">
        <v>1115</v>
      </c>
      <c r="E22" s="172">
        <v>278</v>
      </c>
      <c r="F22" s="172">
        <v>84</v>
      </c>
      <c r="G22" s="362">
        <v>122</v>
      </c>
      <c r="I22" s="362"/>
      <c r="J22" s="362"/>
      <c r="L22" s="362"/>
    </row>
    <row r="23" spans="1:12" s="133" customFormat="1" ht="10.65" customHeight="1">
      <c r="A23" s="609" t="s">
        <v>236</v>
      </c>
      <c r="B23" s="172">
        <v>2217</v>
      </c>
      <c r="C23" s="172">
        <v>1286</v>
      </c>
      <c r="D23" s="172">
        <v>1856</v>
      </c>
      <c r="E23" s="172">
        <v>223</v>
      </c>
      <c r="F23" s="172">
        <v>77</v>
      </c>
      <c r="G23" s="362">
        <v>497</v>
      </c>
      <c r="I23" s="362"/>
      <c r="J23" s="362"/>
      <c r="L23" s="362"/>
    </row>
    <row r="24" spans="1:12" s="133" customFormat="1" ht="10.65" customHeight="1">
      <c r="A24" s="963" t="s">
        <v>237</v>
      </c>
      <c r="B24" s="188">
        <v>11642</v>
      </c>
      <c r="C24" s="188">
        <v>6181</v>
      </c>
      <c r="D24" s="188">
        <v>10040</v>
      </c>
      <c r="E24" s="188">
        <v>1731</v>
      </c>
      <c r="F24" s="188">
        <v>221</v>
      </c>
      <c r="G24" s="415">
        <v>2540</v>
      </c>
      <c r="I24" s="362"/>
      <c r="J24" s="362"/>
      <c r="L24" s="415"/>
    </row>
    <row r="25" spans="1:12" s="133" customFormat="1" ht="10.65" customHeight="1">
      <c r="A25" s="609" t="s">
        <v>263</v>
      </c>
      <c r="B25" s="172"/>
      <c r="C25" s="172"/>
      <c r="D25" s="172"/>
      <c r="E25" s="172"/>
      <c r="F25" s="172"/>
      <c r="G25" s="362"/>
      <c r="I25" s="362"/>
      <c r="J25" s="362"/>
      <c r="L25" s="362"/>
    </row>
    <row r="26" spans="1:12" s="133" customFormat="1" ht="10.65" customHeight="1">
      <c r="A26" s="1423" t="s">
        <v>239</v>
      </c>
      <c r="B26" s="188"/>
      <c r="C26" s="188"/>
      <c r="D26" s="188"/>
      <c r="E26" s="188"/>
      <c r="F26" s="188"/>
      <c r="G26" s="415"/>
      <c r="I26" s="362"/>
      <c r="J26" s="415"/>
      <c r="L26" s="433"/>
    </row>
    <row r="27" spans="1:12" s="133" customFormat="1" ht="10.65" customHeight="1">
      <c r="A27" s="609" t="s">
        <v>264</v>
      </c>
      <c r="B27" s="172">
        <v>11642</v>
      </c>
      <c r="C27" s="172">
        <v>6181</v>
      </c>
      <c r="D27" s="172">
        <v>10040</v>
      </c>
      <c r="E27" s="172">
        <v>1731</v>
      </c>
      <c r="F27" s="172">
        <v>221</v>
      </c>
      <c r="G27" s="362">
        <v>2540</v>
      </c>
      <c r="H27" s="362"/>
      <c r="I27" s="362"/>
      <c r="J27" s="362"/>
    </row>
    <row r="28" spans="1:12" s="133" customFormat="1" ht="10.65" customHeight="1">
      <c r="A28" s="963" t="s">
        <v>272</v>
      </c>
      <c r="B28" s="188">
        <v>14044</v>
      </c>
      <c r="C28" s="188">
        <v>9333</v>
      </c>
      <c r="D28" s="188">
        <v>12166</v>
      </c>
      <c r="E28" s="188">
        <v>1933</v>
      </c>
      <c r="F28" s="188">
        <v>956</v>
      </c>
      <c r="G28" s="415">
        <v>975</v>
      </c>
      <c r="H28" s="362"/>
      <c r="I28" s="362"/>
      <c r="J28" s="433"/>
    </row>
    <row r="29" spans="1:12" s="133" customFormat="1" ht="10.65" customHeight="1">
      <c r="A29" s="963" t="s">
        <v>1501</v>
      </c>
      <c r="B29" s="172"/>
      <c r="C29" s="172"/>
      <c r="D29" s="172"/>
      <c r="E29" s="172"/>
      <c r="F29" s="172"/>
      <c r="G29" s="362"/>
      <c r="H29" s="362"/>
      <c r="I29" s="362"/>
      <c r="J29" s="433"/>
    </row>
    <row r="30" spans="1:12" s="133" customFormat="1" ht="10.65" customHeight="1">
      <c r="A30" s="609" t="s">
        <v>298</v>
      </c>
      <c r="B30" s="172">
        <v>2398</v>
      </c>
      <c r="C30" s="172">
        <v>1602</v>
      </c>
      <c r="D30" s="172">
        <v>2053</v>
      </c>
      <c r="E30" s="172">
        <v>362</v>
      </c>
      <c r="F30" s="172">
        <v>149</v>
      </c>
      <c r="G30" s="362">
        <v>141</v>
      </c>
      <c r="H30" s="362"/>
      <c r="I30" s="362"/>
    </row>
    <row r="31" spans="1:12" s="133" customFormat="1" ht="10.65" customHeight="1">
      <c r="A31" s="609" t="s">
        <v>243</v>
      </c>
      <c r="B31" s="172">
        <v>4204</v>
      </c>
      <c r="C31" s="172">
        <v>2686</v>
      </c>
      <c r="D31" s="172">
        <v>3690</v>
      </c>
      <c r="E31" s="172">
        <v>577</v>
      </c>
      <c r="F31" s="172">
        <v>366</v>
      </c>
      <c r="G31" s="362">
        <v>313</v>
      </c>
      <c r="H31" s="362"/>
      <c r="I31" s="362"/>
      <c r="K31" s="362"/>
    </row>
    <row r="32" spans="1:12" s="133" customFormat="1" ht="10.65" customHeight="1">
      <c r="A32" s="609" t="s">
        <v>265</v>
      </c>
      <c r="B32" s="172">
        <v>5952</v>
      </c>
      <c r="C32" s="172">
        <v>4138</v>
      </c>
      <c r="D32" s="172">
        <v>5184</v>
      </c>
      <c r="E32" s="172">
        <v>799</v>
      </c>
      <c r="F32" s="172">
        <v>369</v>
      </c>
      <c r="G32" s="362">
        <v>385</v>
      </c>
      <c r="H32" s="362"/>
      <c r="I32" s="433"/>
      <c r="K32" s="362"/>
    </row>
    <row r="33" spans="1:11" s="133" customFormat="1" ht="10.65" customHeight="1">
      <c r="A33" s="609" t="s">
        <v>263</v>
      </c>
      <c r="B33" s="172"/>
      <c r="C33" s="172"/>
      <c r="D33" s="172"/>
      <c r="E33" s="172"/>
      <c r="F33" s="172"/>
      <c r="G33" s="965"/>
      <c r="H33" s="362"/>
      <c r="J33" s="362"/>
      <c r="K33" s="362"/>
    </row>
    <row r="34" spans="1:11" s="133" customFormat="1" ht="10.65" customHeight="1">
      <c r="A34" s="1423" t="s">
        <v>239</v>
      </c>
      <c r="B34" s="172"/>
      <c r="C34" s="172"/>
      <c r="D34" s="172"/>
      <c r="E34" s="172"/>
      <c r="F34" s="172"/>
      <c r="G34" s="362"/>
      <c r="H34" s="362"/>
      <c r="J34" s="362"/>
      <c r="K34" s="362"/>
    </row>
    <row r="35" spans="1:11" s="133" customFormat="1" ht="10.65" customHeight="1">
      <c r="A35" s="609" t="s">
        <v>266</v>
      </c>
      <c r="B35" s="172">
        <v>1490</v>
      </c>
      <c r="C35" s="172">
        <v>907</v>
      </c>
      <c r="D35" s="172">
        <v>1239</v>
      </c>
      <c r="E35" s="172">
        <v>195</v>
      </c>
      <c r="F35" s="172">
        <v>72</v>
      </c>
      <c r="G35" s="362">
        <v>136</v>
      </c>
      <c r="H35" s="433"/>
      <c r="J35" s="362"/>
      <c r="K35" s="362"/>
    </row>
    <row r="36" spans="1:11" s="133" customFormat="1" ht="10.65" customHeight="1">
      <c r="A36" s="963" t="s">
        <v>409</v>
      </c>
      <c r="B36" s="188">
        <v>7868</v>
      </c>
      <c r="C36" s="188">
        <v>3986</v>
      </c>
      <c r="D36" s="188">
        <v>6843</v>
      </c>
      <c r="E36" s="188">
        <v>1483</v>
      </c>
      <c r="F36" s="188">
        <v>337</v>
      </c>
      <c r="G36" s="415">
        <v>514</v>
      </c>
      <c r="H36" s="433"/>
      <c r="J36" s="362"/>
      <c r="K36" s="362"/>
    </row>
    <row r="37" spans="1:11" s="133" customFormat="1" ht="10.65" customHeight="1">
      <c r="A37" s="963" t="s">
        <v>1516</v>
      </c>
      <c r="B37" s="172"/>
      <c r="C37" s="172"/>
      <c r="D37" s="172"/>
      <c r="E37" s="172"/>
      <c r="F37" s="172"/>
      <c r="G37" s="362"/>
      <c r="H37" s="433"/>
      <c r="J37" s="362"/>
      <c r="K37" s="433"/>
    </row>
    <row r="38" spans="1:11" s="133" customFormat="1" ht="10.65" customHeight="1">
      <c r="A38" s="609" t="s">
        <v>412</v>
      </c>
      <c r="B38" s="172">
        <v>3658</v>
      </c>
      <c r="C38" s="172">
        <v>1998</v>
      </c>
      <c r="D38" s="172">
        <v>3149</v>
      </c>
      <c r="E38" s="172">
        <v>671</v>
      </c>
      <c r="F38" s="172">
        <v>179</v>
      </c>
      <c r="G38" s="362">
        <v>276</v>
      </c>
      <c r="J38" s="433"/>
    </row>
    <row r="39" spans="1:11" s="133" customFormat="1" ht="10.65" customHeight="1">
      <c r="A39" s="609" t="s">
        <v>413</v>
      </c>
      <c r="B39" s="172">
        <v>1437</v>
      </c>
      <c r="C39" s="172">
        <v>830</v>
      </c>
      <c r="D39" s="172">
        <v>1196</v>
      </c>
      <c r="E39" s="172">
        <v>244</v>
      </c>
      <c r="F39" s="172">
        <v>106</v>
      </c>
      <c r="G39" s="362">
        <v>162</v>
      </c>
    </row>
    <row r="40" spans="1:11" s="125" customFormat="1" ht="10.65" customHeight="1">
      <c r="A40" s="609" t="s">
        <v>414</v>
      </c>
      <c r="B40" s="172">
        <v>2773</v>
      </c>
      <c r="C40" s="172">
        <v>1158</v>
      </c>
      <c r="D40" s="172">
        <v>2498</v>
      </c>
      <c r="E40" s="172">
        <v>568</v>
      </c>
      <c r="F40" s="172">
        <v>52</v>
      </c>
      <c r="G40" s="362">
        <v>76</v>
      </c>
      <c r="J40" s="362"/>
    </row>
    <row r="41" spans="1:11" s="125" customFormat="1" ht="10.65" customHeight="1">
      <c r="A41" s="963" t="s">
        <v>273</v>
      </c>
      <c r="B41" s="188">
        <v>12508</v>
      </c>
      <c r="C41" s="188">
        <v>7413</v>
      </c>
      <c r="D41" s="188">
        <v>10725</v>
      </c>
      <c r="E41" s="188">
        <v>1326</v>
      </c>
      <c r="F41" s="188">
        <v>415</v>
      </c>
      <c r="G41" s="415">
        <v>1075</v>
      </c>
      <c r="J41" s="362"/>
    </row>
    <row r="42" spans="1:11" s="125" customFormat="1" ht="10.65" customHeight="1">
      <c r="A42" s="963" t="s">
        <v>1503</v>
      </c>
      <c r="B42" s="172"/>
      <c r="C42" s="172"/>
      <c r="D42" s="172"/>
      <c r="E42" s="172"/>
      <c r="F42" s="172"/>
      <c r="G42" s="362"/>
      <c r="J42" s="362"/>
    </row>
    <row r="43" spans="1:11" s="125" customFormat="1" ht="10.65" customHeight="1">
      <c r="A43" s="609" t="s">
        <v>267</v>
      </c>
      <c r="B43" s="172">
        <v>3243</v>
      </c>
      <c r="C43" s="172">
        <v>1907</v>
      </c>
      <c r="D43" s="172">
        <v>2823</v>
      </c>
      <c r="E43" s="172">
        <v>338</v>
      </c>
      <c r="F43" s="172">
        <v>101</v>
      </c>
      <c r="G43" s="362">
        <v>292</v>
      </c>
      <c r="J43" s="362"/>
    </row>
    <row r="44" spans="1:11" s="125" customFormat="1" ht="10.65" customHeight="1">
      <c r="A44" s="609" t="s">
        <v>248</v>
      </c>
      <c r="B44" s="172">
        <v>3452</v>
      </c>
      <c r="C44" s="172">
        <v>1932</v>
      </c>
      <c r="D44" s="172">
        <v>3002</v>
      </c>
      <c r="E44" s="172">
        <v>485</v>
      </c>
      <c r="F44" s="172">
        <v>103</v>
      </c>
      <c r="G44" s="362">
        <v>244</v>
      </c>
      <c r="J44" s="362"/>
    </row>
    <row r="45" spans="1:11" s="125" customFormat="1" ht="10.65" customHeight="1">
      <c r="A45" s="609" t="s">
        <v>268</v>
      </c>
      <c r="B45" s="172">
        <v>2774</v>
      </c>
      <c r="C45" s="172">
        <v>1742</v>
      </c>
      <c r="D45" s="172">
        <v>2325</v>
      </c>
      <c r="E45" s="172">
        <v>190</v>
      </c>
      <c r="F45" s="172">
        <v>92</v>
      </c>
      <c r="G45" s="362">
        <v>321</v>
      </c>
      <c r="J45" s="362"/>
    </row>
    <row r="46" spans="1:11" s="125" customFormat="1" ht="10.65" customHeight="1">
      <c r="A46" s="609" t="s">
        <v>269</v>
      </c>
      <c r="B46" s="172">
        <v>3039</v>
      </c>
      <c r="C46" s="172">
        <v>1832</v>
      </c>
      <c r="D46" s="172">
        <v>2575</v>
      </c>
      <c r="E46" s="172">
        <v>313</v>
      </c>
      <c r="F46" s="172">
        <v>119</v>
      </c>
      <c r="G46" s="362">
        <v>218</v>
      </c>
    </row>
    <row r="47" spans="1:11" s="125" customFormat="1" ht="10.65" customHeight="1">
      <c r="A47" s="963" t="s">
        <v>251</v>
      </c>
      <c r="B47" s="188">
        <v>12081</v>
      </c>
      <c r="C47" s="188">
        <v>7659</v>
      </c>
      <c r="D47" s="188">
        <v>10656</v>
      </c>
      <c r="E47" s="188">
        <v>1927</v>
      </c>
      <c r="F47" s="188">
        <v>654</v>
      </c>
      <c r="G47" s="415">
        <v>1061</v>
      </c>
    </row>
    <row r="48" spans="1:11" s="125" customFormat="1" ht="10.65" customHeight="1">
      <c r="A48" s="963" t="s">
        <v>1504</v>
      </c>
      <c r="B48" s="172"/>
      <c r="C48" s="172"/>
      <c r="D48" s="172"/>
      <c r="E48" s="172"/>
      <c r="F48" s="172"/>
      <c r="G48" s="362"/>
    </row>
    <row r="49" spans="1:8" s="125" customFormat="1" ht="10.65" customHeight="1">
      <c r="A49" s="609" t="s">
        <v>252</v>
      </c>
      <c r="B49" s="172">
        <v>1930</v>
      </c>
      <c r="C49" s="172">
        <v>1245</v>
      </c>
      <c r="D49" s="172">
        <v>1693</v>
      </c>
      <c r="E49" s="172">
        <v>316</v>
      </c>
      <c r="F49" s="172">
        <v>132</v>
      </c>
      <c r="G49" s="362">
        <v>204</v>
      </c>
    </row>
    <row r="50" spans="1:8" s="125" customFormat="1" ht="10.65" customHeight="1">
      <c r="A50" s="609" t="s">
        <v>270</v>
      </c>
      <c r="B50" s="172">
        <v>2499</v>
      </c>
      <c r="C50" s="172">
        <v>1464</v>
      </c>
      <c r="D50" s="172">
        <v>2098</v>
      </c>
      <c r="E50" s="172">
        <v>376</v>
      </c>
      <c r="F50" s="172">
        <v>169</v>
      </c>
      <c r="G50" s="362">
        <v>150</v>
      </c>
    </row>
    <row r="51" spans="1:8" s="125" customFormat="1" ht="10.65" customHeight="1">
      <c r="A51" s="609" t="s">
        <v>254</v>
      </c>
      <c r="B51" s="172">
        <v>4733</v>
      </c>
      <c r="C51" s="172">
        <v>3094</v>
      </c>
      <c r="D51" s="172">
        <v>4249</v>
      </c>
      <c r="E51" s="172">
        <v>909</v>
      </c>
      <c r="F51" s="172">
        <v>269</v>
      </c>
      <c r="G51" s="362">
        <v>284</v>
      </c>
    </row>
    <row r="52" spans="1:8" s="125" customFormat="1" ht="10.65" customHeight="1">
      <c r="A52" s="609" t="s">
        <v>263</v>
      </c>
      <c r="B52" s="172"/>
      <c r="C52" s="172"/>
      <c r="D52" s="172"/>
      <c r="E52" s="172"/>
      <c r="F52" s="172"/>
      <c r="G52" s="362"/>
    </row>
    <row r="53" spans="1:8" s="125" customFormat="1" ht="10.65" customHeight="1">
      <c r="A53" s="1423" t="s">
        <v>239</v>
      </c>
      <c r="B53" s="966"/>
      <c r="C53" s="966"/>
      <c r="D53" s="966"/>
      <c r="E53" s="966"/>
      <c r="F53" s="966"/>
      <c r="G53" s="860"/>
    </row>
    <row r="54" spans="1:8" ht="10.65" customHeight="1">
      <c r="A54" s="609" t="s">
        <v>271</v>
      </c>
      <c r="B54" s="172">
        <v>2919</v>
      </c>
      <c r="C54" s="172">
        <v>1856</v>
      </c>
      <c r="D54" s="172">
        <v>2616</v>
      </c>
      <c r="E54" s="172">
        <v>326</v>
      </c>
      <c r="F54" s="172">
        <v>84</v>
      </c>
      <c r="G54" s="815">
        <v>423</v>
      </c>
      <c r="H54"/>
    </row>
    <row r="55" spans="1:8" ht="14.4">
      <c r="A55" s="1281" t="s">
        <v>1517</v>
      </c>
      <c r="B55" s="1296"/>
      <c r="C55" s="1296"/>
      <c r="D55" s="1296"/>
      <c r="E55" s="652"/>
      <c r="F55" s="652"/>
      <c r="G55" s="652"/>
      <c r="H55"/>
    </row>
    <row r="56" spans="1:8">
      <c r="A56" s="717" t="s">
        <v>1518</v>
      </c>
      <c r="B56" s="652"/>
      <c r="C56" s="652"/>
      <c r="D56" s="652"/>
      <c r="E56" s="652"/>
      <c r="F56" s="652"/>
      <c r="G56" s="652"/>
      <c r="H56"/>
    </row>
    <row r="57" spans="1:8">
      <c r="A57" s="121"/>
      <c r="B57" s="121"/>
      <c r="C57" s="121"/>
      <c r="H57"/>
    </row>
    <row r="58" spans="1:8">
      <c r="A58" s="121"/>
      <c r="B58" s="121"/>
      <c r="C58" s="121"/>
      <c r="H58"/>
    </row>
    <row r="59" spans="1:8">
      <c r="H59"/>
    </row>
  </sheetData>
  <mergeCells count="15">
    <mergeCell ref="G1:H1"/>
    <mergeCell ref="A2:D2"/>
    <mergeCell ref="G2:H2"/>
    <mergeCell ref="F9:F12"/>
    <mergeCell ref="G5:G12"/>
    <mergeCell ref="A3:E3"/>
    <mergeCell ref="A1:E1"/>
    <mergeCell ref="A4:D4"/>
    <mergeCell ref="C7:F8"/>
    <mergeCell ref="A5:A12"/>
    <mergeCell ref="B5:F6"/>
    <mergeCell ref="B7:B12"/>
    <mergeCell ref="C9:C12"/>
    <mergeCell ref="D9:D12"/>
    <mergeCell ref="E9:E12"/>
  </mergeCells>
  <phoneticPr fontId="0" type="noConversion"/>
  <hyperlinks>
    <hyperlink ref="G2:H2" location="'Spis tablic     List of tables'!A76" display="Return to list of tables"/>
    <hyperlink ref="G1:H1" location="'Spis tablic     List of tables'!A76" display="Powrót do spisu tablic"/>
  </hyperlinks>
  <pageMargins left="0.39370078740157483" right="0.39370078740157483" top="0.19685039370078741" bottom="0.19685039370078741" header="0.31496062992125984" footer="0.31496062992125984"/>
  <pageSetup paperSize="9" scale="95"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zoomScaleNormal="100" workbookViewId="0"/>
  </sheetViews>
  <sheetFormatPr defaultRowHeight="13.2"/>
  <cols>
    <col min="1" max="1" width="20.69921875" style="480" customWidth="1"/>
    <col min="2" max="10" width="7.69921875" style="480" customWidth="1"/>
    <col min="11" max="256" width="9" style="480"/>
    <col min="257" max="257" width="20.69921875" style="480" customWidth="1"/>
    <col min="258" max="266" width="7.69921875" style="480" customWidth="1"/>
    <col min="267" max="512" width="9" style="480"/>
    <col min="513" max="513" width="20.69921875" style="480" customWidth="1"/>
    <col min="514" max="522" width="7.69921875" style="480" customWidth="1"/>
    <col min="523" max="768" width="9" style="480"/>
    <col min="769" max="769" width="20.69921875" style="480" customWidth="1"/>
    <col min="770" max="778" width="7.69921875" style="480" customWidth="1"/>
    <col min="779" max="1024" width="9" style="480"/>
    <col min="1025" max="1025" width="20.69921875" style="480" customWidth="1"/>
    <col min="1026" max="1034" width="7.69921875" style="480" customWidth="1"/>
    <col min="1035" max="1280" width="9" style="480"/>
    <col min="1281" max="1281" width="20.69921875" style="480" customWidth="1"/>
    <col min="1282" max="1290" width="7.69921875" style="480" customWidth="1"/>
    <col min="1291" max="1536" width="9" style="480"/>
    <col min="1537" max="1537" width="20.69921875" style="480" customWidth="1"/>
    <col min="1538" max="1546" width="7.69921875" style="480" customWidth="1"/>
    <col min="1547" max="1792" width="9" style="480"/>
    <col min="1793" max="1793" width="20.69921875" style="480" customWidth="1"/>
    <col min="1794" max="1802" width="7.69921875" style="480" customWidth="1"/>
    <col min="1803" max="2048" width="9" style="480"/>
    <col min="2049" max="2049" width="20.69921875" style="480" customWidth="1"/>
    <col min="2050" max="2058" width="7.69921875" style="480" customWidth="1"/>
    <col min="2059" max="2304" width="9" style="480"/>
    <col min="2305" max="2305" width="20.69921875" style="480" customWidth="1"/>
    <col min="2306" max="2314" width="7.69921875" style="480" customWidth="1"/>
    <col min="2315" max="2560" width="9" style="480"/>
    <col min="2561" max="2561" width="20.69921875" style="480" customWidth="1"/>
    <col min="2562" max="2570" width="7.69921875" style="480" customWidth="1"/>
    <col min="2571" max="2816" width="9" style="480"/>
    <col min="2817" max="2817" width="20.69921875" style="480" customWidth="1"/>
    <col min="2818" max="2826" width="7.69921875" style="480" customWidth="1"/>
    <col min="2827" max="3072" width="9" style="480"/>
    <col min="3073" max="3073" width="20.69921875" style="480" customWidth="1"/>
    <col min="3074" max="3082" width="7.69921875" style="480" customWidth="1"/>
    <col min="3083" max="3328" width="9" style="480"/>
    <col min="3329" max="3329" width="20.69921875" style="480" customWidth="1"/>
    <col min="3330" max="3338" width="7.69921875" style="480" customWidth="1"/>
    <col min="3339" max="3584" width="9" style="480"/>
    <col min="3585" max="3585" width="20.69921875" style="480" customWidth="1"/>
    <col min="3586" max="3594" width="7.69921875" style="480" customWidth="1"/>
    <col min="3595" max="3840" width="9" style="480"/>
    <col min="3841" max="3841" width="20.69921875" style="480" customWidth="1"/>
    <col min="3842" max="3850" width="7.69921875" style="480" customWidth="1"/>
    <col min="3851" max="4096" width="9" style="480"/>
    <col min="4097" max="4097" width="20.69921875" style="480" customWidth="1"/>
    <col min="4098" max="4106" width="7.69921875" style="480" customWidth="1"/>
    <col min="4107" max="4352" width="9" style="480"/>
    <col min="4353" max="4353" width="20.69921875" style="480" customWidth="1"/>
    <col min="4354" max="4362" width="7.69921875" style="480" customWidth="1"/>
    <col min="4363" max="4608" width="9" style="480"/>
    <col min="4609" max="4609" width="20.69921875" style="480" customWidth="1"/>
    <col min="4610" max="4618" width="7.69921875" style="480" customWidth="1"/>
    <col min="4619" max="4864" width="9" style="480"/>
    <col min="4865" max="4865" width="20.69921875" style="480" customWidth="1"/>
    <col min="4866" max="4874" width="7.69921875" style="480" customWidth="1"/>
    <col min="4875" max="5120" width="9" style="480"/>
    <col min="5121" max="5121" width="20.69921875" style="480" customWidth="1"/>
    <col min="5122" max="5130" width="7.69921875" style="480" customWidth="1"/>
    <col min="5131" max="5376" width="9" style="480"/>
    <col min="5377" max="5377" width="20.69921875" style="480" customWidth="1"/>
    <col min="5378" max="5386" width="7.69921875" style="480" customWidth="1"/>
    <col min="5387" max="5632" width="9" style="480"/>
    <col min="5633" max="5633" width="20.69921875" style="480" customWidth="1"/>
    <col min="5634" max="5642" width="7.69921875" style="480" customWidth="1"/>
    <col min="5643" max="5888" width="9" style="480"/>
    <col min="5889" max="5889" width="20.69921875" style="480" customWidth="1"/>
    <col min="5890" max="5898" width="7.69921875" style="480" customWidth="1"/>
    <col min="5899" max="6144" width="9" style="480"/>
    <col min="6145" max="6145" width="20.69921875" style="480" customWidth="1"/>
    <col min="6146" max="6154" width="7.69921875" style="480" customWidth="1"/>
    <col min="6155" max="6400" width="9" style="480"/>
    <col min="6401" max="6401" width="20.69921875" style="480" customWidth="1"/>
    <col min="6402" max="6410" width="7.69921875" style="480" customWidth="1"/>
    <col min="6411" max="6656" width="9" style="480"/>
    <col min="6657" max="6657" width="20.69921875" style="480" customWidth="1"/>
    <col min="6658" max="6666" width="7.69921875" style="480" customWidth="1"/>
    <col min="6667" max="6912" width="9" style="480"/>
    <col min="6913" max="6913" width="20.69921875" style="480" customWidth="1"/>
    <col min="6914" max="6922" width="7.69921875" style="480" customWidth="1"/>
    <col min="6923" max="7168" width="9" style="480"/>
    <col min="7169" max="7169" width="20.69921875" style="480" customWidth="1"/>
    <col min="7170" max="7178" width="7.69921875" style="480" customWidth="1"/>
    <col min="7179" max="7424" width="9" style="480"/>
    <col min="7425" max="7425" width="20.69921875" style="480" customWidth="1"/>
    <col min="7426" max="7434" width="7.69921875" style="480" customWidth="1"/>
    <col min="7435" max="7680" width="9" style="480"/>
    <col min="7681" max="7681" width="20.69921875" style="480" customWidth="1"/>
    <col min="7682" max="7690" width="7.69921875" style="480" customWidth="1"/>
    <col min="7691" max="7936" width="9" style="480"/>
    <col min="7937" max="7937" width="20.69921875" style="480" customWidth="1"/>
    <col min="7938" max="7946" width="7.69921875" style="480" customWidth="1"/>
    <col min="7947" max="8192" width="9" style="480"/>
    <col min="8193" max="8193" width="20.69921875" style="480" customWidth="1"/>
    <col min="8194" max="8202" width="7.69921875" style="480" customWidth="1"/>
    <col min="8203" max="8448" width="9" style="480"/>
    <col min="8449" max="8449" width="20.69921875" style="480" customWidth="1"/>
    <col min="8450" max="8458" width="7.69921875" style="480" customWidth="1"/>
    <col min="8459" max="8704" width="9" style="480"/>
    <col min="8705" max="8705" width="20.69921875" style="480" customWidth="1"/>
    <col min="8706" max="8714" width="7.69921875" style="480" customWidth="1"/>
    <col min="8715" max="8960" width="9" style="480"/>
    <col min="8961" max="8961" width="20.69921875" style="480" customWidth="1"/>
    <col min="8962" max="8970" width="7.69921875" style="480" customWidth="1"/>
    <col min="8971" max="9216" width="9" style="480"/>
    <col min="9217" max="9217" width="20.69921875" style="480" customWidth="1"/>
    <col min="9218" max="9226" width="7.69921875" style="480" customWidth="1"/>
    <col min="9227" max="9472" width="9" style="480"/>
    <col min="9473" max="9473" width="20.69921875" style="480" customWidth="1"/>
    <col min="9474" max="9482" width="7.69921875" style="480" customWidth="1"/>
    <col min="9483" max="9728" width="9" style="480"/>
    <col min="9729" max="9729" width="20.69921875" style="480" customWidth="1"/>
    <col min="9730" max="9738" width="7.69921875" style="480" customWidth="1"/>
    <col min="9739" max="9984" width="9" style="480"/>
    <col min="9985" max="9985" width="20.69921875" style="480" customWidth="1"/>
    <col min="9986" max="9994" width="7.69921875" style="480" customWidth="1"/>
    <col min="9995" max="10240" width="9" style="480"/>
    <col min="10241" max="10241" width="20.69921875" style="480" customWidth="1"/>
    <col min="10242" max="10250" width="7.69921875" style="480" customWidth="1"/>
    <col min="10251" max="10496" width="9" style="480"/>
    <col min="10497" max="10497" width="20.69921875" style="480" customWidth="1"/>
    <col min="10498" max="10506" width="7.69921875" style="480" customWidth="1"/>
    <col min="10507" max="10752" width="9" style="480"/>
    <col min="10753" max="10753" width="20.69921875" style="480" customWidth="1"/>
    <col min="10754" max="10762" width="7.69921875" style="480" customWidth="1"/>
    <col min="10763" max="11008" width="9" style="480"/>
    <col min="11009" max="11009" width="20.69921875" style="480" customWidth="1"/>
    <col min="11010" max="11018" width="7.69921875" style="480" customWidth="1"/>
    <col min="11019" max="11264" width="9" style="480"/>
    <col min="11265" max="11265" width="20.69921875" style="480" customWidth="1"/>
    <col min="11266" max="11274" width="7.69921875" style="480" customWidth="1"/>
    <col min="11275" max="11520" width="9" style="480"/>
    <col min="11521" max="11521" width="20.69921875" style="480" customWidth="1"/>
    <col min="11522" max="11530" width="7.69921875" style="480" customWidth="1"/>
    <col min="11531" max="11776" width="9" style="480"/>
    <col min="11777" max="11777" width="20.69921875" style="480" customWidth="1"/>
    <col min="11778" max="11786" width="7.69921875" style="480" customWidth="1"/>
    <col min="11787" max="12032" width="9" style="480"/>
    <col min="12033" max="12033" width="20.69921875" style="480" customWidth="1"/>
    <col min="12034" max="12042" width="7.69921875" style="480" customWidth="1"/>
    <col min="12043" max="12288" width="9" style="480"/>
    <col min="12289" max="12289" width="20.69921875" style="480" customWidth="1"/>
    <col min="12290" max="12298" width="7.69921875" style="480" customWidth="1"/>
    <col min="12299" max="12544" width="9" style="480"/>
    <col min="12545" max="12545" width="20.69921875" style="480" customWidth="1"/>
    <col min="12546" max="12554" width="7.69921875" style="480" customWidth="1"/>
    <col min="12555" max="12800" width="9" style="480"/>
    <col min="12801" max="12801" width="20.69921875" style="480" customWidth="1"/>
    <col min="12802" max="12810" width="7.69921875" style="480" customWidth="1"/>
    <col min="12811" max="13056" width="9" style="480"/>
    <col min="13057" max="13057" width="20.69921875" style="480" customWidth="1"/>
    <col min="13058" max="13066" width="7.69921875" style="480" customWidth="1"/>
    <col min="13067" max="13312" width="9" style="480"/>
    <col min="13313" max="13313" width="20.69921875" style="480" customWidth="1"/>
    <col min="13314" max="13322" width="7.69921875" style="480" customWidth="1"/>
    <col min="13323" max="13568" width="9" style="480"/>
    <col min="13569" max="13569" width="20.69921875" style="480" customWidth="1"/>
    <col min="13570" max="13578" width="7.69921875" style="480" customWidth="1"/>
    <col min="13579" max="13824" width="9" style="480"/>
    <col min="13825" max="13825" width="20.69921875" style="480" customWidth="1"/>
    <col min="13826" max="13834" width="7.69921875" style="480" customWidth="1"/>
    <col min="13835" max="14080" width="9" style="480"/>
    <col min="14081" max="14081" width="20.69921875" style="480" customWidth="1"/>
    <col min="14082" max="14090" width="7.69921875" style="480" customWidth="1"/>
    <col min="14091" max="14336" width="9" style="480"/>
    <col min="14337" max="14337" width="20.69921875" style="480" customWidth="1"/>
    <col min="14338" max="14346" width="7.69921875" style="480" customWidth="1"/>
    <col min="14347" max="14592" width="9" style="480"/>
    <col min="14593" max="14593" width="20.69921875" style="480" customWidth="1"/>
    <col min="14594" max="14602" width="7.69921875" style="480" customWidth="1"/>
    <col min="14603" max="14848" width="9" style="480"/>
    <col min="14849" max="14849" width="20.69921875" style="480" customWidth="1"/>
    <col min="14850" max="14858" width="7.69921875" style="480" customWidth="1"/>
    <col min="14859" max="15104" width="9" style="480"/>
    <col min="15105" max="15105" width="20.69921875" style="480" customWidth="1"/>
    <col min="15106" max="15114" width="7.69921875" style="480" customWidth="1"/>
    <col min="15115" max="15360" width="9" style="480"/>
    <col min="15361" max="15361" width="20.69921875" style="480" customWidth="1"/>
    <col min="15362" max="15370" width="7.69921875" style="480" customWidth="1"/>
    <col min="15371" max="15616" width="9" style="480"/>
    <col min="15617" max="15617" width="20.69921875" style="480" customWidth="1"/>
    <col min="15618" max="15626" width="7.69921875" style="480" customWidth="1"/>
    <col min="15627" max="15872" width="9" style="480"/>
    <col min="15873" max="15873" width="20.69921875" style="480" customWidth="1"/>
    <col min="15874" max="15882" width="7.69921875" style="480" customWidth="1"/>
    <col min="15883" max="16128" width="9" style="480"/>
    <col min="16129" max="16129" width="20.69921875" style="480" customWidth="1"/>
    <col min="16130" max="16138" width="7.69921875" style="480" customWidth="1"/>
    <col min="16139" max="16384" width="9" style="480"/>
  </cols>
  <sheetData>
    <row r="1" spans="1:10" s="1726" customFormat="1" ht="13.95" customHeight="1">
      <c r="A1" s="1712" t="s">
        <v>2068</v>
      </c>
      <c r="B1" s="1713"/>
      <c r="C1" s="1713"/>
      <c r="D1" s="1713"/>
      <c r="E1" s="1713"/>
      <c r="F1" s="1714"/>
      <c r="G1" s="1714"/>
      <c r="H1" s="2372"/>
      <c r="I1" s="2373"/>
      <c r="J1" s="2373"/>
    </row>
    <row r="2" spans="1:10" s="1726" customFormat="1" ht="13.95" customHeight="1">
      <c r="A2" s="1778" t="s">
        <v>2140</v>
      </c>
      <c r="B2" s="1713"/>
      <c r="C2" s="1713"/>
      <c r="D2" s="1713"/>
      <c r="E2" s="1713"/>
      <c r="F2" s="1714"/>
      <c r="G2" s="1714"/>
      <c r="H2" s="2374" t="s">
        <v>31</v>
      </c>
      <c r="I2" s="2375"/>
      <c r="J2" s="2375"/>
    </row>
    <row r="3" spans="1:10" s="485" customFormat="1" ht="13.95" customHeight="1">
      <c r="A3" s="1778" t="s">
        <v>2069</v>
      </c>
      <c r="B3" s="662"/>
      <c r="C3" s="662"/>
      <c r="D3" s="662"/>
      <c r="E3" s="662"/>
      <c r="F3" s="662"/>
      <c r="G3" s="662"/>
      <c r="H3" s="2376" t="s">
        <v>283</v>
      </c>
      <c r="I3" s="2373"/>
      <c r="J3" s="2373"/>
    </row>
    <row r="4" spans="1:10" s="1727" customFormat="1" ht="15" customHeight="1">
      <c r="A4" s="2377" t="s">
        <v>1417</v>
      </c>
      <c r="B4" s="1951" t="s">
        <v>2131</v>
      </c>
      <c r="C4" s="2318"/>
      <c r="D4" s="2318"/>
      <c r="E4" s="2318"/>
      <c r="F4" s="2318"/>
      <c r="G4" s="2318"/>
      <c r="H4" s="2318"/>
      <c r="I4" s="2318"/>
      <c r="J4" s="2380"/>
    </row>
    <row r="5" spans="1:10" s="1727" customFormat="1" ht="15" customHeight="1">
      <c r="A5" s="2378"/>
      <c r="B5" s="2381" t="s">
        <v>2132</v>
      </c>
      <c r="C5" s="2382"/>
      <c r="D5" s="2382"/>
      <c r="E5" s="2382"/>
      <c r="F5" s="2382"/>
      <c r="G5" s="2382"/>
      <c r="H5" s="2382"/>
      <c r="I5" s="2382"/>
      <c r="J5" s="2240"/>
    </row>
    <row r="6" spans="1:10" s="1727" customFormat="1" ht="10.95" customHeight="1">
      <c r="A6" s="2378"/>
      <c r="B6" s="1955">
        <v>2017</v>
      </c>
      <c r="C6" s="1951">
        <v>2018</v>
      </c>
      <c r="D6" s="2384"/>
      <c r="E6" s="2384"/>
      <c r="F6" s="2384"/>
      <c r="G6" s="2384"/>
      <c r="H6" s="2384"/>
      <c r="I6" s="2384"/>
      <c r="J6" s="2380"/>
    </row>
    <row r="7" spans="1:10" s="1727" customFormat="1" ht="10.95" customHeight="1">
      <c r="A7" s="2378"/>
      <c r="B7" s="2383"/>
      <c r="C7" s="2385"/>
      <c r="D7" s="2386"/>
      <c r="E7" s="2386"/>
      <c r="F7" s="2386"/>
      <c r="G7" s="2386"/>
      <c r="H7" s="2386"/>
      <c r="I7" s="2386"/>
      <c r="J7" s="2387"/>
    </row>
    <row r="8" spans="1:10" s="1727" customFormat="1" ht="10.95" customHeight="1">
      <c r="A8" s="2378"/>
      <c r="B8" s="1955" t="s">
        <v>80</v>
      </c>
      <c r="C8" s="1955" t="s">
        <v>81</v>
      </c>
      <c r="D8" s="1955" t="s">
        <v>82</v>
      </c>
      <c r="E8" s="1955" t="s">
        <v>71</v>
      </c>
      <c r="F8" s="1955" t="s">
        <v>72</v>
      </c>
      <c r="G8" s="1955" t="s">
        <v>73</v>
      </c>
      <c r="H8" s="1955" t="s">
        <v>74</v>
      </c>
      <c r="I8" s="1955" t="s">
        <v>75</v>
      </c>
      <c r="J8" s="2306" t="s">
        <v>76</v>
      </c>
    </row>
    <row r="9" spans="1:10" s="1727" customFormat="1" ht="10.95" customHeight="1">
      <c r="A9" s="2379"/>
      <c r="B9" s="2388"/>
      <c r="C9" s="2388"/>
      <c r="D9" s="2388"/>
      <c r="E9" s="2388"/>
      <c r="F9" s="2388"/>
      <c r="G9" s="2388"/>
      <c r="H9" s="2388"/>
      <c r="I9" s="2388"/>
      <c r="J9" s="2389"/>
    </row>
    <row r="10" spans="1:10" s="1727" customFormat="1" ht="18" customHeight="1">
      <c r="A10" s="1715" t="s">
        <v>410</v>
      </c>
      <c r="B10" s="1716" t="s">
        <v>1813</v>
      </c>
      <c r="C10" s="1716" t="s">
        <v>1830</v>
      </c>
      <c r="D10" s="1716">
        <v>5.5</v>
      </c>
      <c r="E10" s="1716" t="s">
        <v>1813</v>
      </c>
      <c r="F10" s="1716">
        <v>5.0999999999999996</v>
      </c>
      <c r="G10" s="1716">
        <v>4.9000000000000004</v>
      </c>
      <c r="H10" s="1716" t="s">
        <v>1854</v>
      </c>
      <c r="I10" s="1716" t="s">
        <v>1854</v>
      </c>
      <c r="J10" s="1717" t="s">
        <v>1854</v>
      </c>
    </row>
    <row r="11" spans="1:10" s="1727" customFormat="1" ht="12" customHeight="1">
      <c r="A11" s="1781" t="s">
        <v>1806</v>
      </c>
      <c r="B11" s="1718"/>
      <c r="C11" s="1718"/>
      <c r="D11" s="1718"/>
      <c r="E11" s="1718"/>
      <c r="F11" s="1718"/>
      <c r="G11" s="1718"/>
      <c r="H11" s="1718"/>
      <c r="I11" s="1718"/>
      <c r="J11" s="987"/>
    </row>
    <row r="12" spans="1:10" s="1727" customFormat="1" ht="18" customHeight="1">
      <c r="A12" s="1719" t="s">
        <v>2042</v>
      </c>
      <c r="B12" s="1757"/>
      <c r="C12" s="1758"/>
      <c r="D12" s="1758"/>
      <c r="E12" s="1758"/>
      <c r="F12" s="1758"/>
      <c r="G12" s="1758"/>
      <c r="H12" s="1758"/>
      <c r="I12" s="1758"/>
      <c r="J12" s="1759"/>
    </row>
    <row r="13" spans="1:10" s="987" customFormat="1" ht="15" customHeight="1">
      <c r="A13" s="963" t="s">
        <v>230</v>
      </c>
      <c r="B13" s="1758" t="s">
        <v>1854</v>
      </c>
      <c r="C13" s="1758" t="s">
        <v>1820</v>
      </c>
      <c r="D13" s="1758" t="s">
        <v>1820</v>
      </c>
      <c r="E13" s="1758" t="s">
        <v>1950</v>
      </c>
      <c r="F13" s="1758" t="s">
        <v>1855</v>
      </c>
      <c r="G13" s="1758" t="s">
        <v>1822</v>
      </c>
      <c r="H13" s="1758" t="s">
        <v>1822</v>
      </c>
      <c r="I13" s="1758" t="s">
        <v>1822</v>
      </c>
      <c r="J13" s="1760" t="s">
        <v>1948</v>
      </c>
    </row>
    <row r="14" spans="1:10" s="1727" customFormat="1" ht="15" customHeight="1">
      <c r="A14" s="1720" t="s">
        <v>2043</v>
      </c>
      <c r="B14" s="1761"/>
      <c r="C14" s="1761"/>
      <c r="D14" s="1761"/>
      <c r="E14" s="1761"/>
      <c r="F14" s="1761"/>
      <c r="G14" s="1761"/>
      <c r="H14" s="1761"/>
      <c r="I14" s="1761"/>
      <c r="J14" s="1759"/>
    </row>
    <row r="15" spans="1:10" s="1727" customFormat="1" ht="15" customHeight="1">
      <c r="A15" s="1720" t="s">
        <v>1812</v>
      </c>
      <c r="B15" s="1761">
        <v>5.2</v>
      </c>
      <c r="C15" s="1761">
        <v>5.3</v>
      </c>
      <c r="D15" s="1761">
        <v>5.4</v>
      </c>
      <c r="E15" s="1761">
        <v>5.2</v>
      </c>
      <c r="F15" s="1761">
        <v>4.9000000000000004</v>
      </c>
      <c r="G15" s="1761">
        <v>4.7</v>
      </c>
      <c r="H15" s="1761">
        <v>4.5</v>
      </c>
      <c r="I15" s="1761" t="s">
        <v>1821</v>
      </c>
      <c r="J15" s="1759" t="s">
        <v>1855</v>
      </c>
    </row>
    <row r="16" spans="1:10" s="1727" customFormat="1" ht="15" customHeight="1">
      <c r="A16" s="1720" t="s">
        <v>1814</v>
      </c>
      <c r="B16" s="1761" t="s">
        <v>1821</v>
      </c>
      <c r="C16" s="1761" t="s">
        <v>1854</v>
      </c>
      <c r="D16" s="1761" t="s">
        <v>1854</v>
      </c>
      <c r="E16" s="1761" t="s">
        <v>1854</v>
      </c>
      <c r="F16" s="1761" t="s">
        <v>1855</v>
      </c>
      <c r="G16" s="1761" t="s">
        <v>1948</v>
      </c>
      <c r="H16" s="1761" t="s">
        <v>1949</v>
      </c>
      <c r="I16" s="1761" t="s">
        <v>1949</v>
      </c>
      <c r="J16" s="1759" t="s">
        <v>1949</v>
      </c>
    </row>
    <row r="17" spans="1:11" s="1727" customFormat="1" ht="15" customHeight="1">
      <c r="A17" s="1720" t="s">
        <v>1817</v>
      </c>
      <c r="B17" s="1761">
        <v>5.4</v>
      </c>
      <c r="C17" s="1761">
        <v>5.8</v>
      </c>
      <c r="D17" s="1761">
        <v>5.6</v>
      </c>
      <c r="E17" s="1761">
        <v>5.4</v>
      </c>
      <c r="F17" s="1761">
        <v>5.2</v>
      </c>
      <c r="G17" s="1761">
        <v>5.0999999999999996</v>
      </c>
      <c r="H17" s="1761" t="s">
        <v>1820</v>
      </c>
      <c r="I17" s="1761">
        <v>5</v>
      </c>
      <c r="J17" s="1759" t="s">
        <v>1950</v>
      </c>
    </row>
    <row r="18" spans="1:11" s="1727" customFormat="1" ht="15" customHeight="1">
      <c r="A18" s="1720" t="s">
        <v>1819</v>
      </c>
      <c r="B18" s="1761" t="s">
        <v>1834</v>
      </c>
      <c r="C18" s="1761" t="s">
        <v>1831</v>
      </c>
      <c r="D18" s="1761" t="s">
        <v>1832</v>
      </c>
      <c r="E18" s="1761" t="s">
        <v>1833</v>
      </c>
      <c r="F18" s="1761" t="s">
        <v>1951</v>
      </c>
      <c r="G18" s="1761" t="s">
        <v>1951</v>
      </c>
      <c r="H18" s="1761" t="s">
        <v>1952</v>
      </c>
      <c r="I18" s="1761" t="s">
        <v>1951</v>
      </c>
      <c r="J18" s="1759">
        <v>2.8</v>
      </c>
    </row>
    <row r="19" spans="1:11" s="1727" customFormat="1" ht="15" customHeight="1">
      <c r="A19" s="1720" t="s">
        <v>1823</v>
      </c>
      <c r="B19" s="1761">
        <v>7</v>
      </c>
      <c r="C19" s="1761">
        <v>7.2</v>
      </c>
      <c r="D19" s="1761" t="s">
        <v>1827</v>
      </c>
      <c r="E19" s="1761">
        <v>7</v>
      </c>
      <c r="F19" s="1761" t="s">
        <v>1802</v>
      </c>
      <c r="G19" s="1761">
        <v>6.7</v>
      </c>
      <c r="H19" s="1761">
        <v>6.7</v>
      </c>
      <c r="I19" s="1761">
        <v>6.5</v>
      </c>
      <c r="J19" s="1757">
        <v>6.3</v>
      </c>
    </row>
    <row r="20" spans="1:11" s="1727" customFormat="1" ht="15" customHeight="1">
      <c r="A20" s="1720" t="s">
        <v>1829</v>
      </c>
      <c r="B20" s="1761" t="s">
        <v>1820</v>
      </c>
      <c r="C20" s="1761" t="s">
        <v>1811</v>
      </c>
      <c r="D20" s="1761" t="s">
        <v>1813</v>
      </c>
      <c r="E20" s="1761" t="s">
        <v>1811</v>
      </c>
      <c r="F20" s="1761" t="s">
        <v>1820</v>
      </c>
      <c r="G20" s="1761" t="s">
        <v>1854</v>
      </c>
      <c r="H20" s="1761" t="s">
        <v>1821</v>
      </c>
      <c r="I20" s="1761" t="s">
        <v>1821</v>
      </c>
      <c r="J20" s="1759" t="s">
        <v>1821</v>
      </c>
    </row>
    <row r="21" spans="1:11" s="1727" customFormat="1" ht="15" customHeight="1">
      <c r="A21" s="1721" t="s">
        <v>237</v>
      </c>
      <c r="B21" s="1758" t="s">
        <v>1952</v>
      </c>
      <c r="C21" s="1758" t="s">
        <v>1952</v>
      </c>
      <c r="D21" s="1758">
        <v>2.7</v>
      </c>
      <c r="E21" s="1758">
        <v>2.7</v>
      </c>
      <c r="F21" s="1758" t="s">
        <v>1953</v>
      </c>
      <c r="G21" s="1758">
        <v>2.6</v>
      </c>
      <c r="H21" s="1758">
        <v>2.5</v>
      </c>
      <c r="I21" s="1758">
        <v>2.5</v>
      </c>
      <c r="J21" s="1760">
        <v>2.5</v>
      </c>
    </row>
    <row r="22" spans="1:11" s="1727" customFormat="1" ht="15" customHeight="1">
      <c r="A22" s="609" t="s">
        <v>263</v>
      </c>
      <c r="B22" s="1761"/>
      <c r="C22" s="1761"/>
      <c r="D22" s="1761"/>
      <c r="E22" s="1761"/>
      <c r="F22" s="1761"/>
      <c r="G22" s="1761"/>
      <c r="H22" s="1761"/>
      <c r="I22" s="1761"/>
      <c r="J22" s="1759"/>
    </row>
    <row r="23" spans="1:11" s="1727" customFormat="1" ht="12" customHeight="1">
      <c r="A23" s="1423" t="s">
        <v>239</v>
      </c>
      <c r="B23" s="1761"/>
      <c r="C23" s="1761"/>
      <c r="D23" s="1761"/>
      <c r="E23" s="1761"/>
      <c r="F23" s="1761"/>
      <c r="G23" s="1761"/>
      <c r="H23" s="1761"/>
      <c r="I23" s="1761"/>
      <c r="J23" s="1759"/>
    </row>
    <row r="24" spans="1:11" s="1727" customFormat="1" ht="15" customHeight="1">
      <c r="A24" s="1720" t="s">
        <v>1835</v>
      </c>
      <c r="B24" s="1761" t="s">
        <v>1952</v>
      </c>
      <c r="C24" s="1761" t="s">
        <v>1952</v>
      </c>
      <c r="D24" s="1761">
        <v>2.7</v>
      </c>
      <c r="E24" s="1761">
        <v>2.7</v>
      </c>
      <c r="F24" s="1761" t="s">
        <v>1953</v>
      </c>
      <c r="G24" s="1761">
        <v>2.6</v>
      </c>
      <c r="H24" s="1761">
        <v>2.5</v>
      </c>
      <c r="I24" s="1761">
        <v>2.5</v>
      </c>
      <c r="J24" s="1757">
        <v>2.5</v>
      </c>
      <c r="K24" s="1728"/>
    </row>
    <row r="25" spans="1:11" s="1727" customFormat="1" ht="18" customHeight="1">
      <c r="A25" s="1721" t="s">
        <v>1877</v>
      </c>
      <c r="B25" s="1758" t="s">
        <v>1827</v>
      </c>
      <c r="C25" s="1758">
        <v>7.6</v>
      </c>
      <c r="D25" s="1758">
        <v>7.5</v>
      </c>
      <c r="E25" s="1758">
        <v>7.3</v>
      </c>
      <c r="F25" s="1758" t="s">
        <v>1801</v>
      </c>
      <c r="G25" s="1758" t="s">
        <v>1818</v>
      </c>
      <c r="H25" s="1758">
        <v>6.3</v>
      </c>
      <c r="I25" s="1758" t="s">
        <v>1870</v>
      </c>
      <c r="J25" s="1760" t="s">
        <v>1870</v>
      </c>
    </row>
    <row r="26" spans="1:11" s="1727" customFormat="1" ht="15" customHeight="1">
      <c r="A26" s="1720" t="s">
        <v>2044</v>
      </c>
      <c r="B26" s="1761"/>
      <c r="C26" s="1761"/>
      <c r="D26" s="1761"/>
      <c r="E26" s="1761"/>
      <c r="F26" s="1761"/>
      <c r="G26" s="1761"/>
      <c r="H26" s="1761"/>
      <c r="I26" s="1761"/>
      <c r="J26" s="1759"/>
    </row>
    <row r="27" spans="1:11" s="1727" customFormat="1" ht="15" customHeight="1">
      <c r="A27" s="1720" t="s">
        <v>1840</v>
      </c>
      <c r="B27" s="1761" t="s">
        <v>1870</v>
      </c>
      <c r="C27" s="1761">
        <v>6.8</v>
      </c>
      <c r="D27" s="1761" t="s">
        <v>1800</v>
      </c>
      <c r="E27" s="1761" t="s">
        <v>1818</v>
      </c>
      <c r="F27" s="1761" t="s">
        <v>1807</v>
      </c>
      <c r="G27" s="1761" t="s">
        <v>1815</v>
      </c>
      <c r="H27" s="1761" t="s">
        <v>1813</v>
      </c>
      <c r="I27" s="1761">
        <v>5.4</v>
      </c>
      <c r="J27" s="1759" t="s">
        <v>1813</v>
      </c>
    </row>
    <row r="28" spans="1:11" s="1727" customFormat="1" ht="15" customHeight="1">
      <c r="A28" s="1720" t="s">
        <v>1841</v>
      </c>
      <c r="B28" s="1761">
        <v>8.4</v>
      </c>
      <c r="C28" s="1761" t="s">
        <v>1836</v>
      </c>
      <c r="D28" s="1761" t="s">
        <v>1836</v>
      </c>
      <c r="E28" s="1761">
        <v>8.6</v>
      </c>
      <c r="F28" s="1761" t="s">
        <v>1867</v>
      </c>
      <c r="G28" s="1761">
        <v>7.8</v>
      </c>
      <c r="H28" s="1761">
        <v>7.5</v>
      </c>
      <c r="I28" s="1761" t="s">
        <v>1825</v>
      </c>
      <c r="J28" s="1759" t="s">
        <v>1860</v>
      </c>
    </row>
    <row r="29" spans="1:11" s="1727" customFormat="1" ht="15" customHeight="1">
      <c r="A29" s="1720" t="s">
        <v>1845</v>
      </c>
      <c r="B29" s="1761" t="s">
        <v>1863</v>
      </c>
      <c r="C29" s="1761" t="s">
        <v>1847</v>
      </c>
      <c r="D29" s="1761" t="s">
        <v>1843</v>
      </c>
      <c r="E29" s="1761" t="s">
        <v>1844</v>
      </c>
      <c r="F29" s="1761" t="s">
        <v>1859</v>
      </c>
      <c r="G29" s="1761" t="s">
        <v>1867</v>
      </c>
      <c r="H29" s="1761" t="s">
        <v>1839</v>
      </c>
      <c r="I29" s="1761" t="s">
        <v>1824</v>
      </c>
      <c r="J29" s="1759">
        <v>7.9</v>
      </c>
    </row>
    <row r="30" spans="1:11" s="1727" customFormat="1" ht="15" customHeight="1">
      <c r="A30" s="609" t="s">
        <v>263</v>
      </c>
      <c r="B30" s="1761"/>
      <c r="C30" s="1761"/>
      <c r="D30" s="1761"/>
      <c r="E30" s="1761"/>
      <c r="F30" s="1761"/>
      <c r="G30" s="1761"/>
      <c r="H30" s="1761"/>
      <c r="I30" s="1761"/>
      <c r="J30" s="1759"/>
    </row>
    <row r="31" spans="1:11" s="1727" customFormat="1" ht="12" customHeight="1">
      <c r="A31" s="1423" t="s">
        <v>239</v>
      </c>
      <c r="B31" s="1761"/>
      <c r="C31" s="1761"/>
      <c r="D31" s="1761"/>
      <c r="E31" s="1761"/>
      <c r="F31" s="1761"/>
      <c r="G31" s="1761"/>
      <c r="H31" s="1761"/>
      <c r="I31" s="1761"/>
      <c r="J31" s="1759"/>
    </row>
    <row r="32" spans="1:11" s="1727" customFormat="1" ht="15" customHeight="1">
      <c r="A32" s="1720" t="s">
        <v>1848</v>
      </c>
      <c r="B32" s="1761">
        <v>4.0999999999999996</v>
      </c>
      <c r="C32" s="1761">
        <v>4.4000000000000004</v>
      </c>
      <c r="D32" s="1761">
        <v>4.2</v>
      </c>
      <c r="E32" s="1761">
        <v>4.0999999999999996</v>
      </c>
      <c r="F32" s="1761">
        <v>3.8</v>
      </c>
      <c r="G32" s="1761">
        <v>3.6</v>
      </c>
      <c r="H32" s="1761">
        <v>3.2</v>
      </c>
      <c r="I32" s="1761">
        <v>3</v>
      </c>
      <c r="J32" s="1759">
        <v>3.2</v>
      </c>
    </row>
    <row r="33" spans="1:10" s="1727" customFormat="1" ht="18" customHeight="1">
      <c r="A33" s="1721" t="s">
        <v>411</v>
      </c>
      <c r="B33" s="1758" t="s">
        <v>1826</v>
      </c>
      <c r="C33" s="1758">
        <v>7.4</v>
      </c>
      <c r="D33" s="1758" t="s">
        <v>1850</v>
      </c>
      <c r="E33" s="1758" t="s">
        <v>1827</v>
      </c>
      <c r="F33" s="1758" t="s">
        <v>1868</v>
      </c>
      <c r="G33" s="1758" t="s">
        <v>1818</v>
      </c>
      <c r="H33" s="1758" t="s">
        <v>1870</v>
      </c>
      <c r="I33" s="1758" t="s">
        <v>1808</v>
      </c>
      <c r="J33" s="1760" t="s">
        <v>1804</v>
      </c>
    </row>
    <row r="34" spans="1:10" s="1727" customFormat="1" ht="15" customHeight="1">
      <c r="A34" s="1721" t="s">
        <v>2045</v>
      </c>
      <c r="B34" s="1761"/>
      <c r="C34" s="1761"/>
      <c r="D34" s="1761"/>
      <c r="E34" s="1761"/>
      <c r="F34" s="1761"/>
      <c r="G34" s="1761"/>
      <c r="H34" s="1761"/>
      <c r="I34" s="1761"/>
      <c r="J34" s="1759"/>
    </row>
    <row r="35" spans="1:10" s="1727" customFormat="1" ht="15" customHeight="1">
      <c r="A35" s="1720" t="s">
        <v>1851</v>
      </c>
      <c r="B35" s="1761" t="s">
        <v>1828</v>
      </c>
      <c r="C35" s="1761" t="s">
        <v>1826</v>
      </c>
      <c r="D35" s="1761" t="s">
        <v>1826</v>
      </c>
      <c r="E35" s="1761" t="s">
        <v>1828</v>
      </c>
      <c r="F35" s="1761" t="s">
        <v>1800</v>
      </c>
      <c r="G35" s="1761" t="s">
        <v>1804</v>
      </c>
      <c r="H35" s="1761" t="s">
        <v>1816</v>
      </c>
      <c r="I35" s="1761">
        <v>5.7</v>
      </c>
      <c r="J35" s="1759" t="s">
        <v>1830</v>
      </c>
    </row>
    <row r="36" spans="1:10" s="1727" customFormat="1" ht="15" customHeight="1">
      <c r="A36" s="1720" t="s">
        <v>1853</v>
      </c>
      <c r="B36" s="1761">
        <v>4.8</v>
      </c>
      <c r="C36" s="1761">
        <v>5.2</v>
      </c>
      <c r="D36" s="1761" t="s">
        <v>1810</v>
      </c>
      <c r="E36" s="1761" t="s">
        <v>1820</v>
      </c>
      <c r="F36" s="1761">
        <v>4.5999999999999996</v>
      </c>
      <c r="G36" s="1761">
        <v>4.4000000000000004</v>
      </c>
      <c r="H36" s="1761">
        <v>4.3</v>
      </c>
      <c r="I36" s="1761">
        <v>4.3</v>
      </c>
      <c r="J36" s="1759">
        <v>4.4000000000000004</v>
      </c>
    </row>
    <row r="37" spans="1:10" s="1727" customFormat="1" ht="15" customHeight="1">
      <c r="A37" s="1720" t="s">
        <v>1856</v>
      </c>
      <c r="B37" s="1761" t="s">
        <v>1954</v>
      </c>
      <c r="C37" s="1761" t="s">
        <v>1955</v>
      </c>
      <c r="D37" s="1761" t="s">
        <v>1842</v>
      </c>
      <c r="E37" s="1761" t="s">
        <v>1842</v>
      </c>
      <c r="F37" s="1761" t="s">
        <v>1955</v>
      </c>
      <c r="G37" s="1761" t="s">
        <v>1842</v>
      </c>
      <c r="H37" s="1761" t="s">
        <v>1956</v>
      </c>
      <c r="I37" s="1761" t="s">
        <v>1852</v>
      </c>
      <c r="J37" s="1759" t="s">
        <v>1846</v>
      </c>
    </row>
    <row r="38" spans="1:10" s="1727" customFormat="1" ht="18" customHeight="1">
      <c r="A38" s="1721" t="s">
        <v>246</v>
      </c>
      <c r="B38" s="1758">
        <v>7</v>
      </c>
      <c r="C38" s="1758" t="s">
        <v>1850</v>
      </c>
      <c r="D38" s="1758" t="s">
        <v>1850</v>
      </c>
      <c r="E38" s="1758" t="s">
        <v>1827</v>
      </c>
      <c r="F38" s="1758" t="s">
        <v>1802</v>
      </c>
      <c r="G38" s="1758" t="s">
        <v>1818</v>
      </c>
      <c r="H38" s="1758" t="s">
        <v>1803</v>
      </c>
      <c r="I38" s="1758" t="s">
        <v>1803</v>
      </c>
      <c r="J38" s="1760" t="s">
        <v>1803</v>
      </c>
    </row>
    <row r="39" spans="1:10" s="1727" customFormat="1" ht="15" customHeight="1">
      <c r="A39" s="1720" t="s">
        <v>2046</v>
      </c>
      <c r="B39" s="1761"/>
      <c r="C39" s="1761"/>
      <c r="D39" s="1761"/>
      <c r="E39" s="1761"/>
      <c r="F39" s="1761"/>
      <c r="G39" s="1761"/>
      <c r="H39" s="1761"/>
      <c r="I39" s="1761"/>
      <c r="J39" s="1759"/>
    </row>
    <row r="40" spans="1:10" s="1727" customFormat="1" ht="15" customHeight="1">
      <c r="A40" s="1720" t="s">
        <v>1861</v>
      </c>
      <c r="B40" s="1761" t="s">
        <v>1844</v>
      </c>
      <c r="C40" s="1761" t="s">
        <v>1837</v>
      </c>
      <c r="D40" s="1761" t="s">
        <v>1847</v>
      </c>
      <c r="E40" s="1761" t="s">
        <v>1836</v>
      </c>
      <c r="F40" s="1761" t="s">
        <v>1865</v>
      </c>
      <c r="G40" s="1761" t="s">
        <v>1864</v>
      </c>
      <c r="H40" s="1761" t="s">
        <v>1838</v>
      </c>
      <c r="I40" s="1761" t="s">
        <v>1867</v>
      </c>
      <c r="J40" s="1759" t="s">
        <v>1838</v>
      </c>
    </row>
    <row r="41" spans="1:10" s="1727" customFormat="1" ht="15" customHeight="1">
      <c r="A41" s="1720" t="s">
        <v>1862</v>
      </c>
      <c r="B41" s="1761">
        <v>8.1999999999999993</v>
      </c>
      <c r="C41" s="1761">
        <v>8.5</v>
      </c>
      <c r="D41" s="1761">
        <v>8.4</v>
      </c>
      <c r="E41" s="1761">
        <v>8.1</v>
      </c>
      <c r="F41" s="1761">
        <v>7.6</v>
      </c>
      <c r="G41" s="1761">
        <v>7.5</v>
      </c>
      <c r="H41" s="1761">
        <v>7.3</v>
      </c>
      <c r="I41" s="1761">
        <v>7.4</v>
      </c>
      <c r="J41" s="1759">
        <v>7.3</v>
      </c>
    </row>
    <row r="42" spans="1:10" s="1727" customFormat="1" ht="15" customHeight="1">
      <c r="A42" s="1720" t="s">
        <v>1866</v>
      </c>
      <c r="B42" s="1761" t="s">
        <v>1808</v>
      </c>
      <c r="C42" s="1761" t="s">
        <v>1803</v>
      </c>
      <c r="D42" s="1761" t="s">
        <v>1803</v>
      </c>
      <c r="E42" s="1761" t="s">
        <v>1870</v>
      </c>
      <c r="F42" s="1761" t="s">
        <v>1805</v>
      </c>
      <c r="G42" s="1761" t="s">
        <v>1815</v>
      </c>
      <c r="H42" s="1761" t="s">
        <v>1809</v>
      </c>
      <c r="I42" s="1761" t="s">
        <v>1830</v>
      </c>
      <c r="J42" s="1759" t="s">
        <v>1830</v>
      </c>
    </row>
    <row r="43" spans="1:10" s="1727" customFormat="1" ht="15" customHeight="1">
      <c r="A43" s="1720" t="s">
        <v>1869</v>
      </c>
      <c r="B43" s="1761">
        <v>5.6</v>
      </c>
      <c r="C43" s="1761">
        <v>5.8</v>
      </c>
      <c r="D43" s="1761">
        <v>5.9</v>
      </c>
      <c r="E43" s="1761">
        <v>5.8</v>
      </c>
      <c r="F43" s="1761">
        <v>5.5</v>
      </c>
      <c r="G43" s="1761">
        <v>5.2</v>
      </c>
      <c r="H43" s="1761">
        <v>5.2</v>
      </c>
      <c r="I43" s="1761">
        <v>5.2</v>
      </c>
      <c r="J43" s="1759">
        <v>5.0999999999999996</v>
      </c>
    </row>
    <row r="44" spans="1:10" s="1727" customFormat="1" ht="18" customHeight="1">
      <c r="A44" s="1721" t="s">
        <v>251</v>
      </c>
      <c r="B44" s="1758" t="s">
        <v>1825</v>
      </c>
      <c r="C44" s="1758">
        <v>7.9</v>
      </c>
      <c r="D44" s="1758" t="s">
        <v>1824</v>
      </c>
      <c r="E44" s="1758" t="s">
        <v>1860</v>
      </c>
      <c r="F44" s="1758">
        <v>7.1</v>
      </c>
      <c r="G44" s="1758">
        <v>6.8</v>
      </c>
      <c r="H44" s="1758">
        <v>6.6</v>
      </c>
      <c r="I44" s="1758" t="s">
        <v>1802</v>
      </c>
      <c r="J44" s="1760" t="s">
        <v>1802</v>
      </c>
    </row>
    <row r="45" spans="1:10" s="1727" customFormat="1" ht="15" customHeight="1">
      <c r="A45" s="1720" t="s">
        <v>2047</v>
      </c>
      <c r="B45" s="1761"/>
      <c r="C45" s="1761"/>
      <c r="D45" s="1761"/>
      <c r="E45" s="1761"/>
      <c r="F45" s="1761"/>
      <c r="G45" s="1761"/>
      <c r="H45" s="1761"/>
      <c r="I45" s="1761"/>
      <c r="J45" s="1759"/>
    </row>
    <row r="46" spans="1:10" s="1727" customFormat="1" ht="15" customHeight="1">
      <c r="A46" s="1720" t="s">
        <v>1871</v>
      </c>
      <c r="B46" s="1761" t="s">
        <v>1802</v>
      </c>
      <c r="C46" s="1761" t="s">
        <v>1801</v>
      </c>
      <c r="D46" s="1761" t="s">
        <v>1868</v>
      </c>
      <c r="E46" s="1761" t="s">
        <v>1818</v>
      </c>
      <c r="F46" s="1761" t="s">
        <v>1805</v>
      </c>
      <c r="G46" s="1761" t="s">
        <v>1815</v>
      </c>
      <c r="H46" s="1761" t="s">
        <v>1830</v>
      </c>
      <c r="I46" s="1761" t="s">
        <v>1815</v>
      </c>
      <c r="J46" s="1759" t="s">
        <v>1815</v>
      </c>
    </row>
    <row r="47" spans="1:10" s="1727" customFormat="1" ht="15" customHeight="1">
      <c r="A47" s="1720" t="s">
        <v>1872</v>
      </c>
      <c r="B47" s="1761" t="s">
        <v>1957</v>
      </c>
      <c r="C47" s="1761" t="s">
        <v>1958</v>
      </c>
      <c r="D47" s="1761" t="s">
        <v>1959</v>
      </c>
      <c r="E47" s="1761" t="s">
        <v>1960</v>
      </c>
      <c r="F47" s="1761" t="s">
        <v>1961</v>
      </c>
      <c r="G47" s="1761" t="s">
        <v>1962</v>
      </c>
      <c r="H47" s="1761" t="s">
        <v>1963</v>
      </c>
      <c r="I47" s="1761" t="s">
        <v>1857</v>
      </c>
      <c r="J47" s="1759" t="s">
        <v>1858</v>
      </c>
    </row>
    <row r="48" spans="1:10" s="1727" customFormat="1" ht="15" customHeight="1">
      <c r="A48" s="1720" t="s">
        <v>1873</v>
      </c>
      <c r="B48" s="1761" t="s">
        <v>1867</v>
      </c>
      <c r="C48" s="1761">
        <v>8.4</v>
      </c>
      <c r="D48" s="1761">
        <v>8.3000000000000007</v>
      </c>
      <c r="E48" s="1761" t="s">
        <v>1839</v>
      </c>
      <c r="F48" s="1761" t="s">
        <v>1850</v>
      </c>
      <c r="G48" s="1761">
        <v>7</v>
      </c>
      <c r="H48" s="1761">
        <v>6.8</v>
      </c>
      <c r="I48" s="1761">
        <v>6.8</v>
      </c>
      <c r="J48" s="1759">
        <v>6.9</v>
      </c>
    </row>
    <row r="49" spans="1:10" s="1727" customFormat="1" ht="15" customHeight="1">
      <c r="A49" s="609" t="s">
        <v>263</v>
      </c>
      <c r="B49" s="1722"/>
      <c r="C49" s="1718"/>
      <c r="D49" s="1718"/>
      <c r="E49" s="1718"/>
      <c r="F49" s="1718"/>
      <c r="G49" s="1718"/>
      <c r="H49" s="1718"/>
      <c r="I49" s="1718"/>
      <c r="J49" s="987"/>
    </row>
    <row r="50" spans="1:10" s="1727" customFormat="1" ht="12" customHeight="1">
      <c r="A50" s="1423" t="s">
        <v>239</v>
      </c>
      <c r="B50" s="1718"/>
      <c r="C50" s="1718"/>
      <c r="D50" s="1718"/>
      <c r="E50" s="1718"/>
      <c r="F50" s="1718"/>
      <c r="G50" s="1718"/>
      <c r="H50" s="1718"/>
      <c r="I50" s="1718"/>
      <c r="J50" s="987"/>
    </row>
    <row r="51" spans="1:10" s="1727" customFormat="1" ht="16.5" customHeight="1">
      <c r="A51" s="1720" t="s">
        <v>1874</v>
      </c>
      <c r="B51" s="1718" t="s">
        <v>1807</v>
      </c>
      <c r="C51" s="1718" t="s">
        <v>1804</v>
      </c>
      <c r="D51" s="1718" t="s">
        <v>1804</v>
      </c>
      <c r="E51" s="1718" t="s">
        <v>1807</v>
      </c>
      <c r="F51" s="1718" t="s">
        <v>1816</v>
      </c>
      <c r="G51" s="1718" t="s">
        <v>1830</v>
      </c>
      <c r="H51" s="1718" t="s">
        <v>1830</v>
      </c>
      <c r="I51" s="1718" t="s">
        <v>1813</v>
      </c>
      <c r="J51" s="987" t="s">
        <v>1813</v>
      </c>
    </row>
    <row r="52" spans="1:10" s="1723" customFormat="1" ht="27" customHeight="1">
      <c r="A52" s="2392" t="s">
        <v>1875</v>
      </c>
      <c r="B52" s="2393"/>
      <c r="C52" s="2393"/>
      <c r="D52" s="2393"/>
      <c r="E52" s="2393"/>
      <c r="F52" s="2393"/>
      <c r="G52" s="2393"/>
      <c r="H52" s="2393"/>
      <c r="I52" s="2393"/>
      <c r="J52" s="2394"/>
    </row>
    <row r="53" spans="1:10" s="1724" customFormat="1" ht="15" customHeight="1">
      <c r="A53" s="2390" t="s">
        <v>1876</v>
      </c>
      <c r="B53" s="2391"/>
      <c r="C53" s="2391"/>
      <c r="D53" s="2391"/>
      <c r="E53" s="2391"/>
      <c r="F53" s="2391"/>
      <c r="G53" s="2391"/>
      <c r="H53" s="2391"/>
      <c r="I53" s="2391"/>
      <c r="J53" s="1783"/>
    </row>
    <row r="54" spans="1:10">
      <c r="A54" s="1725"/>
    </row>
  </sheetData>
  <mergeCells count="19">
    <mergeCell ref="A53:I53"/>
    <mergeCell ref="D8:D9"/>
    <mergeCell ref="E8:E9"/>
    <mergeCell ref="F8:F9"/>
    <mergeCell ref="G8:G9"/>
    <mergeCell ref="H8:H9"/>
    <mergeCell ref="I8:I9"/>
    <mergeCell ref="A52:J52"/>
    <mergeCell ref="H1:J1"/>
    <mergeCell ref="H2:J2"/>
    <mergeCell ref="H3:J3"/>
    <mergeCell ref="A4:A9"/>
    <mergeCell ref="B4:J4"/>
    <mergeCell ref="B5:J5"/>
    <mergeCell ref="B6:B7"/>
    <mergeCell ref="C6:J7"/>
    <mergeCell ref="B8:B9"/>
    <mergeCell ref="C8:C9"/>
    <mergeCell ref="J8:J9"/>
  </mergeCells>
  <hyperlinks>
    <hyperlink ref="H2:J2" location="'Spis tablic     List of tables'!A74" display="Powrót do spisu tablic"/>
  </hyperlinks>
  <pageMargins left="0.51181102362204722" right="0.51181102362204722" top="0.55118110236220474" bottom="0.55118110236220474" header="0.31496062992125984" footer="0.31496062992125984"/>
  <pageSetup paperSize="9" scale="90"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
  <sheetViews>
    <sheetView showGridLines="0" zoomScaleNormal="100" workbookViewId="0"/>
  </sheetViews>
  <sheetFormatPr defaultColWidth="9" defaultRowHeight="13.2"/>
  <cols>
    <col min="1" max="1" width="20.69921875" style="4" customWidth="1"/>
    <col min="2" max="6" width="21.69921875" style="4" customWidth="1"/>
    <col min="7" max="16384" width="9" style="4"/>
  </cols>
  <sheetData>
    <row r="1" spans="1:6" ht="12" customHeight="1">
      <c r="A1" s="513" t="s">
        <v>833</v>
      </c>
      <c r="B1" s="513"/>
      <c r="C1" s="513"/>
      <c r="D1" s="513"/>
      <c r="E1" s="1877" t="s">
        <v>31</v>
      </c>
      <c r="F1" s="1877"/>
    </row>
    <row r="2" spans="1:6" ht="12" customHeight="1">
      <c r="A2" s="2395" t="s">
        <v>1760</v>
      </c>
      <c r="B2" s="2395"/>
      <c r="C2" s="2395"/>
      <c r="D2" s="2395"/>
      <c r="E2" s="1802" t="s">
        <v>283</v>
      </c>
      <c r="F2" s="1802"/>
    </row>
    <row r="3" spans="1:6" s="1309" customFormat="1" ht="12" customHeight="1">
      <c r="A3" s="1882" t="s">
        <v>610</v>
      </c>
      <c r="B3" s="1882"/>
      <c r="C3" s="1882"/>
      <c r="D3" s="1546"/>
      <c r="E3" s="1318"/>
      <c r="F3" s="1318"/>
    </row>
    <row r="4" spans="1:6" ht="12" customHeight="1">
      <c r="A4" s="1882" t="s">
        <v>1762</v>
      </c>
      <c r="B4" s="1882"/>
      <c r="C4" s="1882"/>
      <c r="D4" s="1882"/>
      <c r="E4" s="9"/>
      <c r="F4" s="9"/>
    </row>
    <row r="5" spans="1:6" ht="2.1" customHeight="1">
      <c r="A5" s="1885" t="s">
        <v>1520</v>
      </c>
      <c r="B5" s="1847" t="s">
        <v>1519</v>
      </c>
      <c r="C5" s="1821"/>
      <c r="D5" s="1821"/>
      <c r="E5" s="1821"/>
      <c r="F5" s="1821"/>
    </row>
    <row r="6" spans="1:6" ht="9.9" customHeight="1">
      <c r="A6" s="1886"/>
      <c r="B6" s="1848"/>
      <c r="C6" s="1809"/>
      <c r="D6" s="1809"/>
      <c r="E6" s="1809"/>
      <c r="F6" s="1809"/>
    </row>
    <row r="7" spans="1:6" ht="2.1" customHeight="1">
      <c r="A7" s="1886"/>
      <c r="B7" s="1826" t="s">
        <v>1521</v>
      </c>
      <c r="C7" s="2064" t="s">
        <v>274</v>
      </c>
      <c r="D7" s="2064" t="s">
        <v>275</v>
      </c>
      <c r="E7" s="2064" t="s">
        <v>276</v>
      </c>
      <c r="F7" s="1847" t="s">
        <v>1522</v>
      </c>
    </row>
    <row r="8" spans="1:6" ht="9.9" customHeight="1">
      <c r="A8" s="1886"/>
      <c r="B8" s="1827"/>
      <c r="C8" s="2065"/>
      <c r="D8" s="2065"/>
      <c r="E8" s="2065"/>
      <c r="F8" s="1848"/>
    </row>
    <row r="9" spans="1:6" ht="9.9" customHeight="1">
      <c r="A9" s="1886"/>
      <c r="B9" s="1827"/>
      <c r="C9" s="2065"/>
      <c r="D9" s="2065"/>
      <c r="E9" s="2065"/>
      <c r="F9" s="1848"/>
    </row>
    <row r="10" spans="1:6" ht="12.6" customHeight="1">
      <c r="A10" s="958" t="s">
        <v>115</v>
      </c>
      <c r="B10" s="316">
        <v>10063</v>
      </c>
      <c r="C10" s="316">
        <v>20621</v>
      </c>
      <c r="D10" s="316">
        <v>15931</v>
      </c>
      <c r="E10" s="316">
        <v>11740</v>
      </c>
      <c r="F10" s="1469">
        <v>11609</v>
      </c>
    </row>
    <row r="11" spans="1:6" ht="12.6" customHeight="1">
      <c r="A11" s="1423" t="s">
        <v>116</v>
      </c>
      <c r="B11" s="172"/>
      <c r="C11" s="172"/>
      <c r="D11" s="172"/>
      <c r="E11" s="172"/>
      <c r="F11" s="173"/>
    </row>
    <row r="12" spans="1:6" ht="12.6" customHeight="1">
      <c r="A12" s="962" t="s">
        <v>1523</v>
      </c>
      <c r="B12" s="172"/>
      <c r="C12" s="172"/>
      <c r="D12" s="172"/>
      <c r="E12" s="172"/>
      <c r="F12" s="173"/>
    </row>
    <row r="13" spans="1:6" ht="12.6" customHeight="1">
      <c r="A13" s="963" t="s">
        <v>230</v>
      </c>
      <c r="B13" s="188">
        <v>1884</v>
      </c>
      <c r="C13" s="188">
        <v>3527</v>
      </c>
      <c r="D13" s="188">
        <v>2545</v>
      </c>
      <c r="E13" s="188">
        <v>1898</v>
      </c>
      <c r="F13" s="332">
        <v>1967</v>
      </c>
    </row>
    <row r="14" spans="1:6" ht="10.95" customHeight="1">
      <c r="A14" s="963" t="s">
        <v>1524</v>
      </c>
      <c r="B14" s="172"/>
      <c r="C14" s="172"/>
      <c r="D14" s="172"/>
      <c r="E14" s="172"/>
      <c r="F14" s="173"/>
    </row>
    <row r="15" spans="1:6" ht="10.5" customHeight="1">
      <c r="A15" s="609" t="s">
        <v>260</v>
      </c>
      <c r="B15" s="172">
        <v>238</v>
      </c>
      <c r="C15" s="172">
        <v>610</v>
      </c>
      <c r="D15" s="172">
        <v>404</v>
      </c>
      <c r="E15" s="172">
        <v>308</v>
      </c>
      <c r="F15" s="173">
        <v>281</v>
      </c>
    </row>
    <row r="16" spans="1:6" ht="10.5" customHeight="1">
      <c r="A16" s="609" t="s">
        <v>261</v>
      </c>
      <c r="B16" s="172">
        <v>613</v>
      </c>
      <c r="C16" s="172">
        <v>1185</v>
      </c>
      <c r="D16" s="172">
        <v>953</v>
      </c>
      <c r="E16" s="172">
        <v>750</v>
      </c>
      <c r="F16" s="173">
        <v>765</v>
      </c>
    </row>
    <row r="17" spans="1:6" ht="10.5" customHeight="1">
      <c r="A17" s="609" t="s">
        <v>233</v>
      </c>
      <c r="B17" s="172">
        <v>202</v>
      </c>
      <c r="C17" s="172">
        <v>289</v>
      </c>
      <c r="D17" s="172">
        <v>222</v>
      </c>
      <c r="E17" s="172">
        <v>142</v>
      </c>
      <c r="F17" s="173">
        <v>141</v>
      </c>
    </row>
    <row r="18" spans="1:6" ht="10.5" customHeight="1">
      <c r="A18" s="609" t="s">
        <v>234</v>
      </c>
      <c r="B18" s="172">
        <v>267</v>
      </c>
      <c r="C18" s="172">
        <v>430</v>
      </c>
      <c r="D18" s="172">
        <v>245</v>
      </c>
      <c r="E18" s="172">
        <v>174</v>
      </c>
      <c r="F18" s="173">
        <v>204</v>
      </c>
    </row>
    <row r="19" spans="1:6" ht="10.5" customHeight="1">
      <c r="A19" s="609" t="s">
        <v>262</v>
      </c>
      <c r="B19" s="172">
        <v>292</v>
      </c>
      <c r="C19" s="172">
        <v>362</v>
      </c>
      <c r="D19" s="172">
        <v>230</v>
      </c>
      <c r="E19" s="172">
        <v>154</v>
      </c>
      <c r="F19" s="173">
        <v>143</v>
      </c>
    </row>
    <row r="20" spans="1:6" ht="10.5" customHeight="1">
      <c r="A20" s="609" t="s">
        <v>236</v>
      </c>
      <c r="B20" s="172">
        <v>272</v>
      </c>
      <c r="C20" s="172">
        <v>651</v>
      </c>
      <c r="D20" s="172">
        <v>491</v>
      </c>
      <c r="E20" s="172">
        <v>370</v>
      </c>
      <c r="F20" s="173">
        <v>433</v>
      </c>
    </row>
    <row r="21" spans="1:6" ht="12.6" customHeight="1">
      <c r="A21" s="963" t="s">
        <v>237</v>
      </c>
      <c r="B21" s="188">
        <v>743</v>
      </c>
      <c r="C21" s="188">
        <v>2873</v>
      </c>
      <c r="D21" s="188">
        <v>3065</v>
      </c>
      <c r="E21" s="188">
        <v>2364</v>
      </c>
      <c r="F21" s="332">
        <v>2597</v>
      </c>
    </row>
    <row r="22" spans="1:6" ht="12.6" customHeight="1">
      <c r="A22" s="609" t="s">
        <v>263</v>
      </c>
      <c r="B22" s="172"/>
      <c r="C22" s="172"/>
      <c r="D22" s="172"/>
      <c r="E22" s="172"/>
      <c r="F22" s="173"/>
    </row>
    <row r="23" spans="1:6" ht="12.6" customHeight="1">
      <c r="A23" s="1423" t="s">
        <v>239</v>
      </c>
      <c r="B23" s="188"/>
      <c r="C23" s="188"/>
      <c r="D23" s="188"/>
      <c r="E23" s="188"/>
      <c r="F23" s="332"/>
    </row>
    <row r="24" spans="1:6" ht="12.6" customHeight="1">
      <c r="A24" s="609" t="s">
        <v>264</v>
      </c>
      <c r="B24" s="172">
        <v>743</v>
      </c>
      <c r="C24" s="172">
        <v>2873</v>
      </c>
      <c r="D24" s="172">
        <v>3065</v>
      </c>
      <c r="E24" s="172">
        <v>2364</v>
      </c>
      <c r="F24" s="173">
        <v>2597</v>
      </c>
    </row>
    <row r="25" spans="1:6" ht="12.6" customHeight="1">
      <c r="A25" s="963" t="s">
        <v>272</v>
      </c>
      <c r="B25" s="188">
        <v>2527</v>
      </c>
      <c r="C25" s="188">
        <v>4545</v>
      </c>
      <c r="D25" s="188">
        <v>3027</v>
      </c>
      <c r="E25" s="188">
        <v>2121</v>
      </c>
      <c r="F25" s="332">
        <v>1824</v>
      </c>
    </row>
    <row r="26" spans="1:6" ht="10.95" customHeight="1">
      <c r="A26" s="963" t="s">
        <v>1525</v>
      </c>
      <c r="B26" s="172"/>
      <c r="C26" s="172"/>
      <c r="D26" s="172"/>
      <c r="E26" s="172"/>
      <c r="F26" s="173"/>
    </row>
    <row r="27" spans="1:6" ht="10.95" customHeight="1">
      <c r="A27" s="609" t="s">
        <v>298</v>
      </c>
      <c r="B27" s="172">
        <v>372</v>
      </c>
      <c r="C27" s="172">
        <v>709</v>
      </c>
      <c r="D27" s="172">
        <v>544</v>
      </c>
      <c r="E27" s="172">
        <v>407</v>
      </c>
      <c r="F27" s="173">
        <v>366</v>
      </c>
    </row>
    <row r="28" spans="1:6" ht="10.95" customHeight="1">
      <c r="A28" s="609" t="s">
        <v>243</v>
      </c>
      <c r="B28" s="172">
        <v>933</v>
      </c>
      <c r="C28" s="172">
        <v>1316</v>
      </c>
      <c r="D28" s="172">
        <v>873</v>
      </c>
      <c r="E28" s="172">
        <v>603</v>
      </c>
      <c r="F28" s="173">
        <v>479</v>
      </c>
    </row>
    <row r="29" spans="1:6" ht="10.95" customHeight="1">
      <c r="A29" s="609" t="s">
        <v>265</v>
      </c>
      <c r="B29" s="172">
        <v>1026</v>
      </c>
      <c r="C29" s="172">
        <v>2044</v>
      </c>
      <c r="D29" s="172">
        <v>1272</v>
      </c>
      <c r="E29" s="172">
        <v>878</v>
      </c>
      <c r="F29" s="173">
        <v>732</v>
      </c>
    </row>
    <row r="30" spans="1:6" ht="10.95" customHeight="1">
      <c r="A30" s="609" t="s">
        <v>263</v>
      </c>
      <c r="B30" s="172"/>
      <c r="C30" s="172"/>
      <c r="D30" s="172"/>
      <c r="E30" s="172"/>
      <c r="F30" s="173"/>
    </row>
    <row r="31" spans="1:6" ht="10.95" customHeight="1">
      <c r="A31" s="1423" t="s">
        <v>239</v>
      </c>
      <c r="B31" s="172"/>
      <c r="C31" s="172"/>
      <c r="D31" s="172"/>
      <c r="E31" s="172"/>
      <c r="F31" s="173"/>
    </row>
    <row r="32" spans="1:6" ht="12.6" customHeight="1">
      <c r="A32" s="609" t="s">
        <v>266</v>
      </c>
      <c r="B32" s="172">
        <v>196</v>
      </c>
      <c r="C32" s="172">
        <v>476</v>
      </c>
      <c r="D32" s="172">
        <v>338</v>
      </c>
      <c r="E32" s="172">
        <v>233</v>
      </c>
      <c r="F32" s="173">
        <v>247</v>
      </c>
    </row>
    <row r="33" spans="1:6" ht="12.6" customHeight="1">
      <c r="A33" s="963" t="s">
        <v>411</v>
      </c>
      <c r="B33" s="188">
        <v>1446</v>
      </c>
      <c r="C33" s="188">
        <v>2408</v>
      </c>
      <c r="D33" s="188">
        <v>1538</v>
      </c>
      <c r="E33" s="188">
        <v>1242</v>
      </c>
      <c r="F33" s="332">
        <v>1234</v>
      </c>
    </row>
    <row r="34" spans="1:6" ht="10.95" customHeight="1">
      <c r="A34" s="963" t="s">
        <v>1516</v>
      </c>
      <c r="B34" s="172"/>
      <c r="C34" s="172"/>
      <c r="D34" s="172"/>
      <c r="E34" s="172"/>
      <c r="F34" s="173"/>
    </row>
    <row r="35" spans="1:6" ht="12.6" customHeight="1">
      <c r="A35" s="609" t="s">
        <v>412</v>
      </c>
      <c r="B35" s="172">
        <v>675</v>
      </c>
      <c r="C35" s="172">
        <v>1156</v>
      </c>
      <c r="D35" s="172">
        <v>698</v>
      </c>
      <c r="E35" s="172">
        <v>560</v>
      </c>
      <c r="F35" s="173">
        <v>569</v>
      </c>
    </row>
    <row r="36" spans="1:6" ht="12.6" customHeight="1">
      <c r="A36" s="609" t="s">
        <v>413</v>
      </c>
      <c r="B36" s="172">
        <v>304</v>
      </c>
      <c r="C36" s="172">
        <v>456</v>
      </c>
      <c r="D36" s="172">
        <v>254</v>
      </c>
      <c r="E36" s="172">
        <v>217</v>
      </c>
      <c r="F36" s="173">
        <v>206</v>
      </c>
    </row>
    <row r="37" spans="1:6" ht="10.95" customHeight="1">
      <c r="A37" s="609" t="s">
        <v>414</v>
      </c>
      <c r="B37" s="172">
        <v>467</v>
      </c>
      <c r="C37" s="172">
        <v>796</v>
      </c>
      <c r="D37" s="172">
        <v>586</v>
      </c>
      <c r="E37" s="172">
        <v>465</v>
      </c>
      <c r="F37" s="173">
        <v>459</v>
      </c>
    </row>
    <row r="38" spans="1:6" ht="10.95" customHeight="1">
      <c r="A38" s="963" t="s">
        <v>273</v>
      </c>
      <c r="B38" s="188">
        <v>1554</v>
      </c>
      <c r="C38" s="188">
        <v>3462</v>
      </c>
      <c r="D38" s="188">
        <v>3084</v>
      </c>
      <c r="E38" s="188">
        <v>2171</v>
      </c>
      <c r="F38" s="332">
        <v>2237</v>
      </c>
    </row>
    <row r="39" spans="1:6" ht="10.95" customHeight="1">
      <c r="A39" s="963" t="s">
        <v>1525</v>
      </c>
      <c r="B39" s="172"/>
      <c r="C39" s="172"/>
      <c r="D39" s="172"/>
      <c r="E39" s="172"/>
      <c r="F39" s="173"/>
    </row>
    <row r="40" spans="1:6" ht="10.95" customHeight="1">
      <c r="A40" s="609" t="s">
        <v>267</v>
      </c>
      <c r="B40" s="172">
        <v>381</v>
      </c>
      <c r="C40" s="172">
        <v>892</v>
      </c>
      <c r="D40" s="172">
        <v>796</v>
      </c>
      <c r="E40" s="172">
        <v>578</v>
      </c>
      <c r="F40" s="173">
        <v>596</v>
      </c>
    </row>
    <row r="41" spans="1:6" ht="10.95" customHeight="1">
      <c r="A41" s="609" t="s">
        <v>248</v>
      </c>
      <c r="B41" s="172">
        <v>432</v>
      </c>
      <c r="C41" s="172">
        <v>963</v>
      </c>
      <c r="D41" s="172">
        <v>885</v>
      </c>
      <c r="E41" s="172">
        <v>589</v>
      </c>
      <c r="F41" s="173">
        <v>583</v>
      </c>
    </row>
    <row r="42" spans="1:6" ht="12.6" customHeight="1">
      <c r="A42" s="609" t="s">
        <v>268</v>
      </c>
      <c r="B42" s="172">
        <v>327</v>
      </c>
      <c r="C42" s="172">
        <v>764</v>
      </c>
      <c r="D42" s="172">
        <v>663</v>
      </c>
      <c r="E42" s="172">
        <v>492</v>
      </c>
      <c r="F42" s="173">
        <v>528</v>
      </c>
    </row>
    <row r="43" spans="1:6" ht="12.6" customHeight="1">
      <c r="A43" s="609" t="s">
        <v>269</v>
      </c>
      <c r="B43" s="172">
        <v>414</v>
      </c>
      <c r="C43" s="172">
        <v>843</v>
      </c>
      <c r="D43" s="172">
        <v>740</v>
      </c>
      <c r="E43" s="172">
        <v>512</v>
      </c>
      <c r="F43" s="173">
        <v>530</v>
      </c>
    </row>
    <row r="44" spans="1:6" ht="12.6" customHeight="1">
      <c r="A44" s="963" t="s">
        <v>251</v>
      </c>
      <c r="B44" s="188">
        <v>1909</v>
      </c>
      <c r="C44" s="188">
        <v>3806</v>
      </c>
      <c r="D44" s="188">
        <v>2672</v>
      </c>
      <c r="E44" s="188">
        <v>1944</v>
      </c>
      <c r="F44" s="332">
        <v>1750</v>
      </c>
    </row>
    <row r="45" spans="1:6" ht="10.95" customHeight="1">
      <c r="A45" s="963" t="s">
        <v>1526</v>
      </c>
      <c r="B45" s="172"/>
      <c r="C45" s="172"/>
      <c r="D45" s="172"/>
      <c r="E45" s="172"/>
      <c r="F45" s="173"/>
    </row>
    <row r="46" spans="1:6" ht="14.85" customHeight="1">
      <c r="A46" s="609" t="s">
        <v>252</v>
      </c>
      <c r="B46" s="172">
        <v>344</v>
      </c>
      <c r="C46" s="172">
        <v>620</v>
      </c>
      <c r="D46" s="172">
        <v>336</v>
      </c>
      <c r="E46" s="172">
        <v>302</v>
      </c>
      <c r="F46" s="173">
        <v>328</v>
      </c>
    </row>
    <row r="47" spans="1:6" ht="14.85" customHeight="1">
      <c r="A47" s="609" t="s">
        <v>270</v>
      </c>
      <c r="B47" s="172">
        <v>522</v>
      </c>
      <c r="C47" s="172">
        <v>851</v>
      </c>
      <c r="D47" s="172">
        <v>555</v>
      </c>
      <c r="E47" s="172">
        <v>335</v>
      </c>
      <c r="F47" s="173">
        <v>236</v>
      </c>
    </row>
    <row r="48" spans="1:6" ht="14.85" customHeight="1">
      <c r="A48" s="609" t="s">
        <v>254</v>
      </c>
      <c r="B48" s="172">
        <v>802</v>
      </c>
      <c r="C48" s="172">
        <v>1529</v>
      </c>
      <c r="D48" s="172">
        <v>999</v>
      </c>
      <c r="E48" s="172">
        <v>752</v>
      </c>
      <c r="F48" s="173">
        <v>651</v>
      </c>
    </row>
    <row r="49" spans="1:6" ht="10.95" customHeight="1">
      <c r="A49" s="609" t="s">
        <v>263</v>
      </c>
      <c r="B49" s="172"/>
      <c r="C49" s="172"/>
      <c r="D49" s="172"/>
      <c r="E49" s="172"/>
      <c r="F49" s="173"/>
    </row>
    <row r="50" spans="1:6" ht="10.95" customHeight="1">
      <c r="A50" s="1423" t="s">
        <v>239</v>
      </c>
      <c r="B50" s="505"/>
      <c r="C50" s="505"/>
      <c r="D50" s="505"/>
      <c r="E50" s="505"/>
      <c r="F50" s="477"/>
    </row>
    <row r="51" spans="1:6" ht="14.85" customHeight="1">
      <c r="A51" s="609" t="s">
        <v>271</v>
      </c>
      <c r="B51" s="172">
        <v>241</v>
      </c>
      <c r="C51" s="172">
        <v>806</v>
      </c>
      <c r="D51" s="172">
        <v>782</v>
      </c>
      <c r="E51" s="172">
        <v>555</v>
      </c>
      <c r="F51" s="815">
        <v>535</v>
      </c>
    </row>
    <row r="52" spans="1:6">
      <c r="A52" s="476" t="s">
        <v>1527</v>
      </c>
      <c r="B52" s="477"/>
      <c r="C52" s="477"/>
      <c r="D52" s="477"/>
      <c r="E52" s="477"/>
      <c r="F52" s="477"/>
    </row>
    <row r="53" spans="1:6">
      <c r="A53" s="121"/>
    </row>
  </sheetData>
  <mergeCells count="12">
    <mergeCell ref="A3:C3"/>
    <mergeCell ref="E1:F1"/>
    <mergeCell ref="A2:D2"/>
    <mergeCell ref="E2:F2"/>
    <mergeCell ref="A4:D4"/>
    <mergeCell ref="D7:D9"/>
    <mergeCell ref="F7:F9"/>
    <mergeCell ref="A5:A9"/>
    <mergeCell ref="B7:B9"/>
    <mergeCell ref="E7:E9"/>
    <mergeCell ref="C7:C9"/>
    <mergeCell ref="B5:F6"/>
  </mergeCells>
  <phoneticPr fontId="0" type="noConversion"/>
  <hyperlinks>
    <hyperlink ref="E1:F1" location="'Spis tablic     List of tables'!A77" display="Powrót do spisu tablic"/>
    <hyperlink ref="E2:F2" location="'Spis tablic     List of tables'!A77" display="Return to list of tables"/>
  </hyperlinks>
  <pageMargins left="0.39370078740157483" right="0.39370078740157483" top="0.19685039370078741" bottom="0.19685039370078741" header="0.31496062992125984" footer="0.31496062992125984"/>
  <pageSetup paperSize="9" scale="95"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5"/>
  <sheetViews>
    <sheetView showGridLines="0" zoomScaleNormal="100" workbookViewId="0">
      <selection sqref="A1:D1"/>
    </sheetView>
  </sheetViews>
  <sheetFormatPr defaultRowHeight="13.8"/>
  <cols>
    <col min="1" max="1" width="20.69921875" style="4" customWidth="1"/>
    <col min="2" max="6" width="21.69921875" style="4" customWidth="1"/>
  </cols>
  <sheetData>
    <row r="1" spans="1:6">
      <c r="A1" s="1820" t="s">
        <v>832</v>
      </c>
      <c r="B1" s="1820"/>
      <c r="C1" s="1820"/>
      <c r="D1" s="1820"/>
      <c r="E1" s="1877" t="s">
        <v>31</v>
      </c>
      <c r="F1" s="1877"/>
    </row>
    <row r="2" spans="1:6" ht="12.75" customHeight="1">
      <c r="A2" s="1470" t="s">
        <v>1763</v>
      </c>
      <c r="B2" s="515"/>
      <c r="C2" s="515"/>
      <c r="D2" s="515"/>
      <c r="E2" s="1802" t="s">
        <v>283</v>
      </c>
      <c r="F2" s="1802"/>
    </row>
    <row r="3" spans="1:6" s="1306" customFormat="1" ht="12.75" customHeight="1">
      <c r="A3" s="2397" t="s">
        <v>611</v>
      </c>
      <c r="B3" s="2397"/>
      <c r="C3" s="2397"/>
      <c r="D3" s="2397"/>
      <c r="E3" s="1309"/>
      <c r="F3" s="1309"/>
    </row>
    <row r="4" spans="1:6" s="1306" customFormat="1" ht="12.75" customHeight="1">
      <c r="A4" s="2396" t="s">
        <v>1764</v>
      </c>
      <c r="B4" s="2396"/>
      <c r="C4" s="2396"/>
      <c r="D4" s="2396"/>
      <c r="E4" s="1309"/>
      <c r="F4" s="1309"/>
    </row>
    <row r="5" spans="1:6" ht="2.1" customHeight="1">
      <c r="A5" s="1885" t="s">
        <v>1529</v>
      </c>
      <c r="B5" s="1847" t="s">
        <v>1528</v>
      </c>
      <c r="C5" s="1821"/>
      <c r="D5" s="1821"/>
      <c r="E5" s="1821"/>
      <c r="F5" s="1821"/>
    </row>
    <row r="6" spans="1:6" ht="12" customHeight="1">
      <c r="A6" s="1886"/>
      <c r="B6" s="1848"/>
      <c r="C6" s="1809"/>
      <c r="D6" s="1809"/>
      <c r="E6" s="1809"/>
      <c r="F6" s="1809"/>
    </row>
    <row r="7" spans="1:6" ht="15" customHeight="1">
      <c r="A7" s="1886"/>
      <c r="B7" s="1826" t="s">
        <v>1530</v>
      </c>
      <c r="C7" s="1826" t="s">
        <v>1531</v>
      </c>
      <c r="D7" s="1826" t="s">
        <v>1532</v>
      </c>
      <c r="E7" s="1826" t="s">
        <v>1533</v>
      </c>
      <c r="F7" s="1847" t="s">
        <v>1534</v>
      </c>
    </row>
    <row r="8" spans="1:6" ht="15" customHeight="1">
      <c r="A8" s="1886"/>
      <c r="B8" s="1827"/>
      <c r="C8" s="1827"/>
      <c r="D8" s="1827"/>
      <c r="E8" s="1827"/>
      <c r="F8" s="1848"/>
    </row>
    <row r="9" spans="1:6" ht="15" customHeight="1">
      <c r="A9" s="1886"/>
      <c r="B9" s="1827"/>
      <c r="C9" s="1827"/>
      <c r="D9" s="1827"/>
      <c r="E9" s="1827"/>
      <c r="F9" s="1848"/>
    </row>
    <row r="10" spans="1:6" s="125" customFormat="1" ht="12" customHeight="1">
      <c r="A10" s="958" t="s">
        <v>115</v>
      </c>
      <c r="B10" s="316">
        <v>11926</v>
      </c>
      <c r="C10" s="416">
        <v>17237</v>
      </c>
      <c r="D10" s="316">
        <v>8018</v>
      </c>
      <c r="E10" s="416">
        <v>18058</v>
      </c>
      <c r="F10" s="331">
        <v>14725</v>
      </c>
    </row>
    <row r="11" spans="1:6" s="125" customFormat="1" ht="10.95" customHeight="1">
      <c r="A11" s="1423" t="s">
        <v>116</v>
      </c>
      <c r="B11" s="172"/>
      <c r="C11" s="362"/>
      <c r="D11" s="172"/>
      <c r="E11" s="362"/>
      <c r="F11" s="173"/>
    </row>
    <row r="12" spans="1:6" s="125" customFormat="1" ht="10.95" customHeight="1">
      <c r="A12" s="962" t="s">
        <v>1500</v>
      </c>
      <c r="B12" s="172"/>
      <c r="C12" s="172"/>
      <c r="D12" s="172"/>
      <c r="E12" s="172"/>
      <c r="F12" s="173"/>
    </row>
    <row r="13" spans="1:6" s="125" customFormat="1" ht="10.95" customHeight="1">
      <c r="A13" s="963" t="s">
        <v>230</v>
      </c>
      <c r="B13" s="188">
        <v>1700</v>
      </c>
      <c r="C13" s="415">
        <v>2980</v>
      </c>
      <c r="D13" s="188">
        <v>1423</v>
      </c>
      <c r="E13" s="415">
        <v>3186</v>
      </c>
      <c r="F13" s="332">
        <v>2532</v>
      </c>
    </row>
    <row r="14" spans="1:6" s="125" customFormat="1" ht="10.5" customHeight="1">
      <c r="A14" s="1563" t="s">
        <v>1504</v>
      </c>
      <c r="B14" s="172"/>
      <c r="C14" s="362"/>
      <c r="D14" s="172"/>
      <c r="E14" s="362"/>
      <c r="F14" s="173"/>
    </row>
    <row r="15" spans="1:6" s="125" customFormat="1" ht="10.95" customHeight="1">
      <c r="A15" s="609" t="s">
        <v>260</v>
      </c>
      <c r="B15" s="172">
        <v>252</v>
      </c>
      <c r="C15" s="362">
        <v>484</v>
      </c>
      <c r="D15" s="172">
        <v>240</v>
      </c>
      <c r="E15" s="362">
        <v>514</v>
      </c>
      <c r="F15" s="173">
        <v>351</v>
      </c>
    </row>
    <row r="16" spans="1:6" s="125" customFormat="1" ht="12" customHeight="1">
      <c r="A16" s="609" t="s">
        <v>261</v>
      </c>
      <c r="B16" s="172">
        <v>653</v>
      </c>
      <c r="C16" s="362">
        <v>1050</v>
      </c>
      <c r="D16" s="172">
        <v>512</v>
      </c>
      <c r="E16" s="362">
        <v>1160</v>
      </c>
      <c r="F16" s="173">
        <v>891</v>
      </c>
    </row>
    <row r="17" spans="1:7" s="125" customFormat="1" ht="12" customHeight="1">
      <c r="A17" s="609" t="s">
        <v>233</v>
      </c>
      <c r="B17" s="172">
        <v>127</v>
      </c>
      <c r="C17" s="362">
        <v>299</v>
      </c>
      <c r="D17" s="172">
        <v>112</v>
      </c>
      <c r="E17" s="362">
        <v>215</v>
      </c>
      <c r="F17" s="173">
        <v>243</v>
      </c>
    </row>
    <row r="18" spans="1:7" s="125" customFormat="1" ht="12" customHeight="1">
      <c r="A18" s="609" t="s">
        <v>234</v>
      </c>
      <c r="B18" s="172">
        <v>222</v>
      </c>
      <c r="C18" s="362">
        <v>358</v>
      </c>
      <c r="D18" s="172">
        <v>155</v>
      </c>
      <c r="E18" s="362">
        <v>396</v>
      </c>
      <c r="F18" s="173">
        <v>189</v>
      </c>
    </row>
    <row r="19" spans="1:7" s="125" customFormat="1" ht="12" customHeight="1">
      <c r="A19" s="609" t="s">
        <v>262</v>
      </c>
      <c r="B19" s="172">
        <v>96</v>
      </c>
      <c r="C19" s="362">
        <v>269</v>
      </c>
      <c r="D19" s="172">
        <v>158</v>
      </c>
      <c r="E19" s="362">
        <v>321</v>
      </c>
      <c r="F19" s="173">
        <v>337</v>
      </c>
    </row>
    <row r="20" spans="1:7" s="125" customFormat="1" ht="12" customHeight="1">
      <c r="A20" s="609" t="s">
        <v>236</v>
      </c>
      <c r="B20" s="172">
        <v>350</v>
      </c>
      <c r="C20" s="362">
        <v>520</v>
      </c>
      <c r="D20" s="172">
        <v>246</v>
      </c>
      <c r="E20" s="362">
        <v>580</v>
      </c>
      <c r="F20" s="173">
        <v>521</v>
      </c>
    </row>
    <row r="21" spans="1:7" s="125" customFormat="1" ht="12" customHeight="1">
      <c r="A21" s="963" t="s">
        <v>237</v>
      </c>
      <c r="B21" s="417">
        <v>3264</v>
      </c>
      <c r="C21" s="415">
        <v>2466</v>
      </c>
      <c r="D21" s="188">
        <v>1455</v>
      </c>
      <c r="E21" s="415">
        <v>1677</v>
      </c>
      <c r="F21" s="332">
        <v>2780</v>
      </c>
    </row>
    <row r="22" spans="1:7" s="125" customFormat="1" ht="10.5" customHeight="1">
      <c r="A22" s="609" t="s">
        <v>263</v>
      </c>
      <c r="B22" s="172"/>
      <c r="C22" s="362"/>
      <c r="D22" s="172"/>
      <c r="E22" s="362"/>
      <c r="F22" s="173"/>
    </row>
    <row r="23" spans="1:7" s="125" customFormat="1" ht="10.5" customHeight="1">
      <c r="A23" s="1423" t="s">
        <v>239</v>
      </c>
      <c r="B23" s="188"/>
      <c r="C23" s="415"/>
      <c r="D23" s="188"/>
      <c r="E23" s="415"/>
      <c r="F23" s="332"/>
    </row>
    <row r="24" spans="1:7" s="125" customFormat="1" ht="10.95" customHeight="1">
      <c r="A24" s="609" t="s">
        <v>264</v>
      </c>
      <c r="B24" s="172">
        <v>3264</v>
      </c>
      <c r="C24" s="362">
        <v>2466</v>
      </c>
      <c r="D24" s="172">
        <v>1455</v>
      </c>
      <c r="E24" s="362">
        <v>1677</v>
      </c>
      <c r="F24" s="173">
        <v>2780</v>
      </c>
    </row>
    <row r="25" spans="1:7" s="125" customFormat="1" ht="12" customHeight="1">
      <c r="A25" s="963" t="s">
        <v>272</v>
      </c>
      <c r="B25" s="188">
        <v>2394</v>
      </c>
      <c r="C25" s="188">
        <v>4047</v>
      </c>
      <c r="D25" s="188">
        <v>1431</v>
      </c>
      <c r="E25" s="188">
        <v>4097</v>
      </c>
      <c r="F25" s="332">
        <v>2075</v>
      </c>
    </row>
    <row r="26" spans="1:7" s="125" customFormat="1" ht="10.5" customHeight="1">
      <c r="A26" s="963" t="s">
        <v>1535</v>
      </c>
      <c r="B26" s="172"/>
      <c r="C26" s="362"/>
      <c r="D26" s="172"/>
      <c r="E26" s="362"/>
      <c r="F26" s="173"/>
    </row>
    <row r="27" spans="1:7" s="125" customFormat="1" ht="12" customHeight="1">
      <c r="A27" s="609" t="s">
        <v>298</v>
      </c>
      <c r="B27" s="172">
        <v>440</v>
      </c>
      <c r="C27" s="362">
        <v>744</v>
      </c>
      <c r="D27" s="172">
        <v>155</v>
      </c>
      <c r="E27" s="815">
        <v>713</v>
      </c>
      <c r="F27" s="173">
        <v>346</v>
      </c>
      <c r="G27" s="701"/>
    </row>
    <row r="28" spans="1:7" s="125" customFormat="1" ht="12" customHeight="1">
      <c r="A28" s="609" t="s">
        <v>243</v>
      </c>
      <c r="B28" s="172">
        <v>578</v>
      </c>
      <c r="C28" s="362">
        <v>1205</v>
      </c>
      <c r="D28" s="172">
        <v>477</v>
      </c>
      <c r="E28" s="362">
        <v>1299</v>
      </c>
      <c r="F28" s="173">
        <v>645</v>
      </c>
      <c r="G28" s="701"/>
    </row>
    <row r="29" spans="1:7" s="125" customFormat="1" ht="12" customHeight="1">
      <c r="A29" s="609" t="s">
        <v>265</v>
      </c>
      <c r="B29" s="172">
        <v>1030</v>
      </c>
      <c r="C29" s="362">
        <v>1744</v>
      </c>
      <c r="D29" s="172">
        <v>617</v>
      </c>
      <c r="E29" s="362">
        <v>1762</v>
      </c>
      <c r="F29" s="173">
        <v>799</v>
      </c>
      <c r="G29" s="701"/>
    </row>
    <row r="30" spans="1:7" s="125" customFormat="1" ht="10.5" customHeight="1">
      <c r="A30" s="609" t="s">
        <v>263</v>
      </c>
      <c r="B30" s="967"/>
      <c r="C30" s="362"/>
      <c r="D30" s="172"/>
      <c r="E30" s="362"/>
      <c r="F30" s="173"/>
      <c r="G30" s="701"/>
    </row>
    <row r="31" spans="1:7" s="125" customFormat="1" ht="10.5" customHeight="1">
      <c r="A31" s="1423" t="s">
        <v>239</v>
      </c>
      <c r="B31" s="172"/>
      <c r="C31" s="362"/>
      <c r="D31" s="172"/>
      <c r="E31" s="362"/>
      <c r="F31" s="173"/>
      <c r="G31" s="701"/>
    </row>
    <row r="32" spans="1:7" s="125" customFormat="1" ht="10.95" customHeight="1">
      <c r="A32" s="609" t="s">
        <v>266</v>
      </c>
      <c r="B32" s="191">
        <v>346</v>
      </c>
      <c r="C32" s="191">
        <v>354</v>
      </c>
      <c r="D32" s="191">
        <v>182</v>
      </c>
      <c r="E32" s="191">
        <v>323</v>
      </c>
      <c r="F32" s="334">
        <v>285</v>
      </c>
      <c r="G32" s="701"/>
    </row>
    <row r="33" spans="1:7" s="125" customFormat="1" ht="12" customHeight="1">
      <c r="A33" s="963" t="s">
        <v>409</v>
      </c>
      <c r="B33" s="190">
        <v>918</v>
      </c>
      <c r="C33" s="190">
        <v>1612</v>
      </c>
      <c r="D33" s="190">
        <v>928</v>
      </c>
      <c r="E33" s="190">
        <v>2228</v>
      </c>
      <c r="F33" s="333">
        <v>2182</v>
      </c>
      <c r="G33" s="701"/>
    </row>
    <row r="34" spans="1:7" s="125" customFormat="1" ht="10.5" customHeight="1">
      <c r="A34" s="963" t="s">
        <v>1503</v>
      </c>
      <c r="B34" s="191"/>
      <c r="C34" s="191"/>
      <c r="D34" s="191"/>
      <c r="E34" s="191"/>
      <c r="F34" s="334"/>
      <c r="G34" s="701"/>
    </row>
    <row r="35" spans="1:7" s="125" customFormat="1" ht="10.95" customHeight="1">
      <c r="A35" s="609" t="s">
        <v>415</v>
      </c>
      <c r="B35" s="191">
        <v>474</v>
      </c>
      <c r="C35" s="191">
        <v>704</v>
      </c>
      <c r="D35" s="191">
        <v>492</v>
      </c>
      <c r="E35" s="191">
        <v>1011</v>
      </c>
      <c r="F35" s="334">
        <v>977</v>
      </c>
      <c r="G35" s="701"/>
    </row>
    <row r="36" spans="1:7" s="125" customFormat="1" ht="12" customHeight="1">
      <c r="A36" s="609" t="s">
        <v>416</v>
      </c>
      <c r="B36" s="191">
        <v>199</v>
      </c>
      <c r="C36" s="191">
        <v>352</v>
      </c>
      <c r="D36" s="191">
        <v>165</v>
      </c>
      <c r="E36" s="191">
        <v>400</v>
      </c>
      <c r="F36" s="334">
        <v>321</v>
      </c>
      <c r="G36" s="701"/>
    </row>
    <row r="37" spans="1:7" s="125" customFormat="1" ht="12" customHeight="1">
      <c r="A37" s="609" t="s">
        <v>414</v>
      </c>
      <c r="B37" s="191">
        <v>245</v>
      </c>
      <c r="C37" s="191">
        <v>556</v>
      </c>
      <c r="D37" s="191">
        <v>271</v>
      </c>
      <c r="E37" s="191">
        <v>817</v>
      </c>
      <c r="F37" s="334">
        <v>884</v>
      </c>
      <c r="G37" s="701"/>
    </row>
    <row r="38" spans="1:7" s="125" customFormat="1" ht="12" customHeight="1">
      <c r="A38" s="963" t="s">
        <v>273</v>
      </c>
      <c r="B38" s="190">
        <v>1778</v>
      </c>
      <c r="C38" s="190">
        <v>3159</v>
      </c>
      <c r="D38" s="190">
        <v>1425</v>
      </c>
      <c r="E38" s="190">
        <v>3331</v>
      </c>
      <c r="F38" s="333">
        <v>2815</v>
      </c>
      <c r="G38" s="701"/>
    </row>
    <row r="39" spans="1:7" s="125" customFormat="1" ht="10.5" customHeight="1">
      <c r="A39" s="963" t="s">
        <v>1525</v>
      </c>
      <c r="B39" s="191"/>
      <c r="C39" s="191"/>
      <c r="D39" s="191"/>
      <c r="E39" s="191"/>
      <c r="F39" s="334"/>
    </row>
    <row r="40" spans="1:7" s="125" customFormat="1" ht="10.95" customHeight="1">
      <c r="A40" s="609" t="s">
        <v>267</v>
      </c>
      <c r="B40" s="191">
        <v>455</v>
      </c>
      <c r="C40" s="191">
        <v>778</v>
      </c>
      <c r="D40" s="191">
        <v>368</v>
      </c>
      <c r="E40" s="191">
        <v>788</v>
      </c>
      <c r="F40" s="334">
        <v>854</v>
      </c>
    </row>
    <row r="41" spans="1:7" s="125" customFormat="1" ht="12" customHeight="1">
      <c r="A41" s="609" t="s">
        <v>248</v>
      </c>
      <c r="B41" s="191">
        <v>560</v>
      </c>
      <c r="C41" s="191">
        <v>996</v>
      </c>
      <c r="D41" s="191">
        <v>394</v>
      </c>
      <c r="E41" s="191">
        <v>780</v>
      </c>
      <c r="F41" s="334">
        <v>722</v>
      </c>
    </row>
    <row r="42" spans="1:7" s="125" customFormat="1" ht="12" customHeight="1">
      <c r="A42" s="609" t="s">
        <v>268</v>
      </c>
      <c r="B42" s="191">
        <v>423</v>
      </c>
      <c r="C42" s="191">
        <v>624</v>
      </c>
      <c r="D42" s="191">
        <v>358</v>
      </c>
      <c r="E42" s="191">
        <v>794</v>
      </c>
      <c r="F42" s="334">
        <v>575</v>
      </c>
      <c r="G42" s="701"/>
    </row>
    <row r="43" spans="1:7" s="125" customFormat="1" ht="12" customHeight="1">
      <c r="A43" s="609" t="s">
        <v>269</v>
      </c>
      <c r="B43" s="191">
        <v>340</v>
      </c>
      <c r="C43" s="191">
        <v>761</v>
      </c>
      <c r="D43" s="191">
        <v>305</v>
      </c>
      <c r="E43" s="191">
        <v>969</v>
      </c>
      <c r="F43" s="334">
        <v>664</v>
      </c>
      <c r="G43" s="701"/>
    </row>
    <row r="44" spans="1:7" s="125" customFormat="1" ht="12" customHeight="1">
      <c r="A44" s="963" t="s">
        <v>251</v>
      </c>
      <c r="B44" s="190">
        <v>1872</v>
      </c>
      <c r="C44" s="190">
        <v>2973</v>
      </c>
      <c r="D44" s="190">
        <v>1356</v>
      </c>
      <c r="E44" s="190">
        <v>3539</v>
      </c>
      <c r="F44" s="333">
        <v>2341</v>
      </c>
      <c r="G44" s="701"/>
    </row>
    <row r="45" spans="1:7" s="125" customFormat="1" ht="10.5" customHeight="1">
      <c r="A45" s="963" t="s">
        <v>1524</v>
      </c>
      <c r="B45" s="191"/>
      <c r="C45" s="191"/>
      <c r="D45" s="191"/>
      <c r="E45" s="191"/>
      <c r="F45" s="334"/>
      <c r="G45" s="701"/>
    </row>
    <row r="46" spans="1:7" s="125" customFormat="1" ht="10.95" customHeight="1">
      <c r="A46" s="609" t="s">
        <v>252</v>
      </c>
      <c r="B46" s="191">
        <v>283</v>
      </c>
      <c r="C46" s="191">
        <v>520</v>
      </c>
      <c r="D46" s="191">
        <v>185</v>
      </c>
      <c r="E46" s="191">
        <v>572</v>
      </c>
      <c r="F46" s="334">
        <v>370</v>
      </c>
    </row>
    <row r="47" spans="1:7" s="125" customFormat="1" ht="12" customHeight="1">
      <c r="A47" s="609" t="s">
        <v>270</v>
      </c>
      <c r="B47" s="191">
        <v>297</v>
      </c>
      <c r="C47" s="191">
        <v>545</v>
      </c>
      <c r="D47" s="191">
        <v>325</v>
      </c>
      <c r="E47" s="191">
        <v>865</v>
      </c>
      <c r="F47" s="334">
        <v>467</v>
      </c>
    </row>
    <row r="48" spans="1:7" s="125" customFormat="1" ht="12" customHeight="1">
      <c r="A48" s="609" t="s">
        <v>254</v>
      </c>
      <c r="B48" s="191">
        <v>700</v>
      </c>
      <c r="C48" s="191">
        <v>1205</v>
      </c>
      <c r="D48" s="191">
        <v>470</v>
      </c>
      <c r="E48" s="191">
        <v>1413</v>
      </c>
      <c r="F48" s="334">
        <v>945</v>
      </c>
      <c r="G48" s="701"/>
    </row>
    <row r="49" spans="1:7" s="125" customFormat="1" ht="10.5" customHeight="1">
      <c r="A49" s="609" t="s">
        <v>263</v>
      </c>
      <c r="B49" s="191"/>
      <c r="C49" s="191"/>
      <c r="D49" s="191"/>
      <c r="E49" s="191"/>
      <c r="F49" s="334"/>
      <c r="G49" s="701"/>
    </row>
    <row r="50" spans="1:7" s="125" customFormat="1" ht="10.5" customHeight="1">
      <c r="A50" s="1423" t="s">
        <v>239</v>
      </c>
      <c r="B50" s="191"/>
      <c r="C50" s="191"/>
      <c r="D50" s="191"/>
      <c r="E50" s="191"/>
      <c r="F50" s="334"/>
      <c r="G50" s="701"/>
    </row>
    <row r="51" spans="1:7" s="125" customFormat="1" ht="10.5" customHeight="1">
      <c r="A51" s="609" t="s">
        <v>271</v>
      </c>
      <c r="B51" s="191">
        <v>592</v>
      </c>
      <c r="C51" s="191">
        <v>703</v>
      </c>
      <c r="D51" s="191">
        <v>376</v>
      </c>
      <c r="E51" s="191">
        <v>689</v>
      </c>
      <c r="F51" s="334">
        <v>559</v>
      </c>
      <c r="G51" s="701"/>
    </row>
    <row r="52" spans="1:7" ht="13.2" customHeight="1">
      <c r="A52" s="725" t="s">
        <v>1536</v>
      </c>
      <c r="B52" s="477"/>
      <c r="C52" s="477"/>
      <c r="D52" s="477"/>
      <c r="E52" s="477"/>
      <c r="F52" s="477"/>
      <c r="G52" s="20"/>
    </row>
    <row r="53" spans="1:7" ht="13.2" customHeight="1">
      <c r="A53" s="476" t="s">
        <v>1537</v>
      </c>
      <c r="B53" s="477"/>
      <c r="C53" s="477"/>
      <c r="D53" s="477"/>
      <c r="E53" s="477"/>
      <c r="F53" s="477"/>
      <c r="G53" s="20"/>
    </row>
    <row r="54" spans="1:7">
      <c r="A54" s="121"/>
      <c r="B54" s="121"/>
      <c r="C54" s="121"/>
    </row>
    <row r="55" spans="1:7">
      <c r="A55" s="121"/>
      <c r="B55" s="121"/>
      <c r="C55" s="121"/>
    </row>
  </sheetData>
  <mergeCells count="12">
    <mergeCell ref="D7:D9"/>
    <mergeCell ref="E7:E9"/>
    <mergeCell ref="E1:F1"/>
    <mergeCell ref="E2:F2"/>
    <mergeCell ref="A4:D4"/>
    <mergeCell ref="A1:D1"/>
    <mergeCell ref="A3:D3"/>
    <mergeCell ref="F7:F9"/>
    <mergeCell ref="C7:C9"/>
    <mergeCell ref="A5:A9"/>
    <mergeCell ref="B5:F6"/>
    <mergeCell ref="B7:B9"/>
  </mergeCells>
  <phoneticPr fontId="0" type="noConversion"/>
  <hyperlinks>
    <hyperlink ref="E1:F1" location="'Spis tablic     List of tables'!A78" display="Powrót do spisu tablic"/>
    <hyperlink ref="E2:F2" location="'Spis tablic     List of tables'!A78" display="Return to list of tables"/>
  </hyperlinks>
  <pageMargins left="0.39370078740157483" right="0.39370078740157483" top="0.19685039370078741" bottom="0.19685039370078741" header="0.31496062992125984" footer="0.31496062992125984"/>
  <pageSetup paperSize="9" scale="93"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2"/>
  <sheetViews>
    <sheetView showGridLines="0" zoomScaleNormal="100" workbookViewId="0">
      <selection sqref="A1:E1"/>
    </sheetView>
  </sheetViews>
  <sheetFormatPr defaultRowHeight="13.8"/>
  <cols>
    <col min="1" max="1" width="20.69921875" style="4" customWidth="1"/>
    <col min="2" max="7" width="18.69921875" style="4" customWidth="1"/>
  </cols>
  <sheetData>
    <row r="1" spans="1:13" ht="14.85" customHeight="1">
      <c r="A1" s="1825" t="s">
        <v>2070</v>
      </c>
      <c r="B1" s="1825"/>
      <c r="C1" s="1825"/>
      <c r="D1" s="1825"/>
      <c r="E1" s="1825"/>
      <c r="F1" s="1877" t="s">
        <v>31</v>
      </c>
      <c r="G1" s="1877"/>
    </row>
    <row r="2" spans="1:13" s="1306" customFormat="1" ht="14.85" customHeight="1">
      <c r="A2" s="1882" t="s">
        <v>2071</v>
      </c>
      <c r="B2" s="1882"/>
      <c r="C2" s="1882"/>
      <c r="D2" s="1882"/>
      <c r="E2" s="1882"/>
      <c r="F2" s="1802" t="s">
        <v>283</v>
      </c>
      <c r="G2" s="1802"/>
    </row>
    <row r="3" spans="1:13" ht="8.1" customHeight="1">
      <c r="A3" s="1885" t="s">
        <v>1538</v>
      </c>
      <c r="B3" s="1847" t="s">
        <v>1539</v>
      </c>
      <c r="C3" s="903"/>
      <c r="D3" s="801"/>
      <c r="E3" s="1847" t="s">
        <v>1541</v>
      </c>
      <c r="F3" s="903"/>
      <c r="G3" s="903"/>
    </row>
    <row r="4" spans="1:13" ht="14.85" customHeight="1">
      <c r="A4" s="1886"/>
      <c r="B4" s="1848"/>
      <c r="C4" s="905"/>
      <c r="D4" s="802"/>
      <c r="E4" s="1848"/>
      <c r="F4" s="905"/>
      <c r="G4" s="905"/>
    </row>
    <row r="5" spans="1:13" ht="14.85" customHeight="1">
      <c r="A5" s="1886"/>
      <c r="B5" s="1848"/>
      <c r="C5" s="1793" t="s">
        <v>35</v>
      </c>
      <c r="D5" s="1826" t="s">
        <v>1540</v>
      </c>
      <c r="E5" s="1848"/>
      <c r="F5" s="1793" t="s">
        <v>35</v>
      </c>
      <c r="G5" s="1821" t="s">
        <v>1542</v>
      </c>
    </row>
    <row r="6" spans="1:13" ht="14.85" customHeight="1">
      <c r="A6" s="1886"/>
      <c r="B6" s="1848"/>
      <c r="C6" s="1794"/>
      <c r="D6" s="1827"/>
      <c r="E6" s="1848"/>
      <c r="F6" s="1794"/>
      <c r="G6" s="1809"/>
    </row>
    <row r="7" spans="1:13" ht="14.85" customHeight="1">
      <c r="A7" s="1886"/>
      <c r="B7" s="1848"/>
      <c r="C7" s="1794"/>
      <c r="D7" s="1827"/>
      <c r="E7" s="1848"/>
      <c r="F7" s="1794"/>
      <c r="G7" s="1809"/>
    </row>
    <row r="8" spans="1:13" ht="8.1" customHeight="1">
      <c r="A8" s="1886"/>
      <c r="B8" s="1848"/>
      <c r="C8" s="1794"/>
      <c r="D8" s="1827"/>
      <c r="E8" s="1848"/>
      <c r="F8" s="1794"/>
      <c r="G8" s="1809"/>
    </row>
    <row r="9" spans="1:13" s="125" customFormat="1" ht="12" customHeight="1">
      <c r="A9" s="958" t="s">
        <v>115</v>
      </c>
      <c r="B9" s="1083">
        <v>13092</v>
      </c>
      <c r="C9" s="1083">
        <v>89.8</v>
      </c>
      <c r="D9" s="1083">
        <v>5426</v>
      </c>
      <c r="E9" s="1084">
        <v>1250.4000000000001</v>
      </c>
      <c r="F9" s="1083">
        <v>92.6</v>
      </c>
      <c r="G9" s="1084">
        <v>818.5</v>
      </c>
    </row>
    <row r="10" spans="1:13" s="125" customFormat="1" ht="12" customHeight="1">
      <c r="A10" s="1423" t="s">
        <v>116</v>
      </c>
      <c r="B10" s="131"/>
      <c r="C10" s="168"/>
      <c r="D10" s="131"/>
      <c r="E10" s="925"/>
      <c r="F10" s="168"/>
      <c r="G10" s="588"/>
      <c r="H10" s="297"/>
    </row>
    <row r="11" spans="1:13" s="125" customFormat="1" ht="12" customHeight="1">
      <c r="A11" s="962" t="s">
        <v>1514</v>
      </c>
      <c r="B11" s="172"/>
      <c r="C11" s="168"/>
      <c r="D11" s="172"/>
      <c r="E11" s="925"/>
      <c r="F11" s="168"/>
      <c r="G11" s="588"/>
      <c r="H11" s="297"/>
      <c r="I11" s="423"/>
      <c r="K11" s="297"/>
    </row>
    <row r="12" spans="1:13" s="125" customFormat="1" ht="12" customHeight="1">
      <c r="A12" s="963" t="s">
        <v>230</v>
      </c>
      <c r="B12" s="1089">
        <v>2611</v>
      </c>
      <c r="C12" s="1089">
        <v>100.5</v>
      </c>
      <c r="D12" s="1089">
        <v>1833</v>
      </c>
      <c r="E12" s="1729">
        <v>349.4</v>
      </c>
      <c r="F12" s="1089">
        <v>99.5</v>
      </c>
      <c r="G12" s="1729">
        <v>276.89999999999998</v>
      </c>
      <c r="H12" s="297"/>
      <c r="I12" s="339"/>
      <c r="K12" s="297"/>
    </row>
    <row r="13" spans="1:13" s="125" customFormat="1" ht="12" customHeight="1">
      <c r="A13" s="963" t="s">
        <v>856</v>
      </c>
      <c r="B13" s="172"/>
      <c r="C13" s="168"/>
      <c r="D13" s="172"/>
      <c r="E13" s="925"/>
      <c r="F13" s="152"/>
      <c r="G13" s="588"/>
      <c r="H13" s="297"/>
      <c r="I13" s="297"/>
      <c r="K13" s="297"/>
    </row>
    <row r="14" spans="1:13" s="125" customFormat="1" ht="11.1" customHeight="1">
      <c r="A14" s="609" t="s">
        <v>260</v>
      </c>
      <c r="B14" s="565">
        <v>244</v>
      </c>
      <c r="C14" s="565">
        <v>81.3</v>
      </c>
      <c r="D14" s="565">
        <v>243</v>
      </c>
      <c r="E14" s="1087">
        <v>29.9</v>
      </c>
      <c r="F14" s="565">
        <v>79.5</v>
      </c>
      <c r="G14" s="1087">
        <v>29.8</v>
      </c>
      <c r="H14" s="297"/>
      <c r="I14" s="297"/>
      <c r="J14" s="313"/>
      <c r="K14" s="297"/>
    </row>
    <row r="15" spans="1:13" s="125" customFormat="1" ht="11.1" customHeight="1">
      <c r="A15" s="609" t="s">
        <v>261</v>
      </c>
      <c r="B15" s="565">
        <v>1235</v>
      </c>
      <c r="C15" s="565">
        <v>117.3</v>
      </c>
      <c r="D15" s="565">
        <v>785</v>
      </c>
      <c r="E15" s="1087">
        <v>168.6</v>
      </c>
      <c r="F15" s="565">
        <v>106.9</v>
      </c>
      <c r="G15" s="1087">
        <v>123.9</v>
      </c>
      <c r="H15" s="297"/>
      <c r="I15" s="297"/>
      <c r="J15" s="297"/>
      <c r="K15" s="297"/>
      <c r="L15" s="297"/>
      <c r="M15" s="297"/>
    </row>
    <row r="16" spans="1:13" s="125" customFormat="1" ht="11.1" customHeight="1">
      <c r="A16" s="609" t="s">
        <v>233</v>
      </c>
      <c r="B16" s="565">
        <v>52</v>
      </c>
      <c r="C16" s="565">
        <v>69.3</v>
      </c>
      <c r="D16" s="565">
        <v>52</v>
      </c>
      <c r="E16" s="1087">
        <v>7.4</v>
      </c>
      <c r="F16" s="565">
        <v>67.7</v>
      </c>
      <c r="G16" s="1087">
        <v>7.4</v>
      </c>
      <c r="H16" s="297"/>
      <c r="I16" s="297"/>
      <c r="J16" s="297"/>
      <c r="K16" s="297"/>
      <c r="L16" s="297"/>
      <c r="M16" s="297"/>
    </row>
    <row r="17" spans="1:13" s="125" customFormat="1" ht="11.1" customHeight="1">
      <c r="A17" s="609" t="s">
        <v>234</v>
      </c>
      <c r="B17" s="565">
        <v>343</v>
      </c>
      <c r="C17" s="565">
        <v>85.8</v>
      </c>
      <c r="D17" s="565">
        <v>284</v>
      </c>
      <c r="E17" s="1087">
        <v>50.6</v>
      </c>
      <c r="F17" s="565">
        <v>85.9</v>
      </c>
      <c r="G17" s="1087">
        <v>46.3</v>
      </c>
      <c r="H17" s="297"/>
      <c r="I17" s="297"/>
      <c r="J17" s="297"/>
      <c r="K17" s="297"/>
      <c r="L17" s="297"/>
      <c r="M17" s="297"/>
    </row>
    <row r="18" spans="1:13" s="125" customFormat="1" ht="11.1" customHeight="1">
      <c r="A18" s="609" t="s">
        <v>262</v>
      </c>
      <c r="B18" s="565">
        <v>76</v>
      </c>
      <c r="C18" s="565">
        <v>73.099999999999994</v>
      </c>
      <c r="D18" s="565">
        <v>76</v>
      </c>
      <c r="E18" s="1087">
        <v>10.5</v>
      </c>
      <c r="F18" s="565">
        <v>74.099999999999994</v>
      </c>
      <c r="G18" s="1087">
        <v>10.5</v>
      </c>
      <c r="H18" s="297"/>
      <c r="I18" s="297"/>
      <c r="J18" s="297"/>
      <c r="K18" s="297"/>
      <c r="L18" s="297"/>
      <c r="M18" s="297"/>
    </row>
    <row r="19" spans="1:13" s="125" customFormat="1" ht="11.1" customHeight="1">
      <c r="A19" s="609" t="s">
        <v>236</v>
      </c>
      <c r="B19" s="565">
        <v>661</v>
      </c>
      <c r="C19" s="565">
        <v>99.1</v>
      </c>
      <c r="D19" s="565">
        <v>393</v>
      </c>
      <c r="E19" s="1087">
        <v>82.4</v>
      </c>
      <c r="F19" s="168">
        <v>115</v>
      </c>
      <c r="G19" s="169">
        <v>59</v>
      </c>
      <c r="H19" s="228"/>
      <c r="I19" s="392"/>
      <c r="J19" s="297"/>
      <c r="K19" s="297"/>
      <c r="L19" s="297"/>
      <c r="M19" s="297"/>
    </row>
    <row r="20" spans="1:13" s="125" customFormat="1" ht="12" customHeight="1">
      <c r="A20" s="963" t="s">
        <v>237</v>
      </c>
      <c r="B20" s="707">
        <v>6761</v>
      </c>
      <c r="C20" s="152">
        <v>82</v>
      </c>
      <c r="D20" s="707">
        <v>386</v>
      </c>
      <c r="E20" s="1764">
        <v>387.9</v>
      </c>
      <c r="F20" s="152">
        <v>83.7</v>
      </c>
      <c r="G20" s="153">
        <v>58.8</v>
      </c>
      <c r="H20" s="226"/>
      <c r="I20" s="226"/>
      <c r="J20" s="297"/>
      <c r="K20" s="297"/>
      <c r="L20" s="297"/>
      <c r="M20" s="297"/>
    </row>
    <row r="21" spans="1:13" s="125" customFormat="1" ht="12" customHeight="1">
      <c r="A21" s="609" t="s">
        <v>263</v>
      </c>
      <c r="B21" s="172"/>
      <c r="C21" s="168"/>
      <c r="D21" s="172"/>
      <c r="E21" s="925"/>
      <c r="F21" s="152"/>
      <c r="G21" s="588"/>
      <c r="H21" s="297"/>
      <c r="I21" s="297"/>
      <c r="J21" s="297"/>
      <c r="K21" s="297"/>
      <c r="L21" s="297"/>
      <c r="M21" s="297"/>
    </row>
    <row r="22" spans="1:13" s="125" customFormat="1" ht="12" customHeight="1">
      <c r="A22" s="1423" t="s">
        <v>239</v>
      </c>
      <c r="B22" s="188"/>
      <c r="C22" s="152"/>
      <c r="D22" s="188"/>
      <c r="E22" s="1190"/>
      <c r="F22" s="152"/>
      <c r="G22" s="588"/>
      <c r="H22" s="297"/>
      <c r="I22" s="297"/>
      <c r="J22" s="297"/>
      <c r="K22" s="218"/>
      <c r="L22" s="228"/>
      <c r="M22" s="297"/>
    </row>
    <row r="23" spans="1:13" s="125" customFormat="1" ht="12" customHeight="1">
      <c r="A23" s="609" t="s">
        <v>264</v>
      </c>
      <c r="B23" s="565">
        <v>6761</v>
      </c>
      <c r="C23" s="168">
        <v>82</v>
      </c>
      <c r="D23" s="565">
        <v>386</v>
      </c>
      <c r="E23" s="1087">
        <v>387.9</v>
      </c>
      <c r="F23" s="565">
        <v>83.7</v>
      </c>
      <c r="G23" s="566">
        <v>58.8</v>
      </c>
      <c r="H23" s="297"/>
      <c r="I23" s="297"/>
      <c r="J23" s="297"/>
      <c r="K23" s="218"/>
      <c r="L23" s="228"/>
      <c r="M23" s="297"/>
    </row>
    <row r="24" spans="1:13" s="125" customFormat="1" ht="12" customHeight="1">
      <c r="A24" s="963" t="s">
        <v>272</v>
      </c>
      <c r="B24" s="1089">
        <v>881</v>
      </c>
      <c r="C24" s="1089">
        <v>92.6</v>
      </c>
      <c r="D24" s="1089">
        <v>813</v>
      </c>
      <c r="E24" s="1729">
        <v>129.19999999999999</v>
      </c>
      <c r="F24" s="1089">
        <v>86.7</v>
      </c>
      <c r="G24" s="1090">
        <v>125.5</v>
      </c>
      <c r="H24" s="297"/>
      <c r="I24" s="297"/>
      <c r="J24" s="297"/>
      <c r="K24" s="297"/>
      <c r="L24" s="339"/>
      <c r="M24" s="297"/>
    </row>
    <row r="25" spans="1:13" s="125" customFormat="1" ht="12" customHeight="1">
      <c r="A25" s="963" t="s">
        <v>1502</v>
      </c>
      <c r="B25" s="172"/>
      <c r="C25" s="168"/>
      <c r="D25" s="172"/>
      <c r="E25" s="925"/>
      <c r="F25" s="152"/>
      <c r="G25" s="588"/>
      <c r="H25" s="297"/>
      <c r="I25" s="297"/>
      <c r="J25" s="297"/>
      <c r="K25" s="339"/>
      <c r="L25" s="297"/>
      <c r="M25" s="297"/>
    </row>
    <row r="26" spans="1:13" s="125" customFormat="1" ht="12" customHeight="1">
      <c r="A26" s="609" t="s">
        <v>298</v>
      </c>
      <c r="B26" s="565">
        <v>269</v>
      </c>
      <c r="C26" s="565">
        <v>103.9</v>
      </c>
      <c r="D26" s="565">
        <v>269</v>
      </c>
      <c r="E26" s="169">
        <v>34</v>
      </c>
      <c r="F26" s="168">
        <v>101.4</v>
      </c>
      <c r="G26" s="588">
        <v>34</v>
      </c>
      <c r="H26" s="297"/>
      <c r="I26" s="297"/>
      <c r="J26" s="228"/>
      <c r="K26" s="126"/>
      <c r="L26" s="228"/>
      <c r="M26" s="297"/>
    </row>
    <row r="27" spans="1:13" s="125" customFormat="1" ht="12" customHeight="1">
      <c r="A27" s="609" t="s">
        <v>243</v>
      </c>
      <c r="B27" s="565">
        <v>296</v>
      </c>
      <c r="C27" s="565">
        <v>76.7</v>
      </c>
      <c r="D27" s="565">
        <v>296</v>
      </c>
      <c r="E27" s="169">
        <v>51.8</v>
      </c>
      <c r="F27" s="168">
        <v>74</v>
      </c>
      <c r="G27" s="588">
        <v>51.8</v>
      </c>
      <c r="H27" s="297"/>
      <c r="I27" s="297"/>
      <c r="J27" s="226"/>
      <c r="K27" s="228"/>
      <c r="L27" s="228"/>
      <c r="M27" s="297"/>
    </row>
    <row r="28" spans="1:13" s="125" customFormat="1" ht="12" customHeight="1">
      <c r="A28" s="609" t="s">
        <v>265</v>
      </c>
      <c r="B28" s="565">
        <v>127</v>
      </c>
      <c r="C28" s="565">
        <v>74.3</v>
      </c>
      <c r="D28" s="565">
        <v>127</v>
      </c>
      <c r="E28" s="169">
        <v>20</v>
      </c>
      <c r="F28" s="168">
        <v>76.5</v>
      </c>
      <c r="G28" s="588">
        <v>20</v>
      </c>
      <c r="H28" s="297"/>
      <c r="I28" s="297"/>
      <c r="J28" s="297"/>
      <c r="K28" s="297"/>
      <c r="L28" s="297"/>
      <c r="M28" s="297"/>
    </row>
    <row r="29" spans="1:13" s="125" customFormat="1" ht="12" customHeight="1">
      <c r="A29" s="609" t="s">
        <v>263</v>
      </c>
      <c r="B29" s="131"/>
      <c r="C29" s="168"/>
      <c r="D29" s="131"/>
      <c r="E29" s="169"/>
      <c r="F29" s="168"/>
      <c r="G29" s="588"/>
      <c r="H29" s="297"/>
      <c r="I29" s="297"/>
      <c r="J29" s="392"/>
      <c r="K29" s="297"/>
      <c r="L29" s="297"/>
      <c r="M29" s="297"/>
    </row>
    <row r="30" spans="1:13" s="125" customFormat="1" ht="12" customHeight="1">
      <c r="A30" s="1423" t="s">
        <v>239</v>
      </c>
      <c r="B30" s="131"/>
      <c r="C30" s="168"/>
      <c r="D30" s="131"/>
      <c r="E30" s="169"/>
      <c r="F30" s="168"/>
      <c r="G30" s="588"/>
      <c r="H30" s="297"/>
      <c r="I30" s="297"/>
      <c r="J30" s="228"/>
      <c r="K30" s="297"/>
      <c r="L30" s="297"/>
      <c r="M30" s="297"/>
    </row>
    <row r="31" spans="1:13" s="125" customFormat="1" ht="12" customHeight="1">
      <c r="A31" s="609" t="s">
        <v>266</v>
      </c>
      <c r="B31" s="565">
        <v>189</v>
      </c>
      <c r="C31" s="168">
        <v>140</v>
      </c>
      <c r="D31" s="565">
        <v>121</v>
      </c>
      <c r="E31" s="925">
        <v>23.4</v>
      </c>
      <c r="F31" s="168">
        <v>121</v>
      </c>
      <c r="G31" s="588">
        <v>19.7</v>
      </c>
      <c r="H31" s="297"/>
      <c r="I31" s="297"/>
      <c r="J31" s="297"/>
      <c r="K31" s="297"/>
      <c r="L31" s="297"/>
      <c r="M31" s="297"/>
    </row>
    <row r="32" spans="1:13" s="125" customFormat="1" ht="12" customHeight="1">
      <c r="A32" s="963" t="s">
        <v>411</v>
      </c>
      <c r="B32" s="1089">
        <v>950</v>
      </c>
      <c r="C32" s="1089">
        <v>120.1</v>
      </c>
      <c r="D32" s="1089">
        <v>757</v>
      </c>
      <c r="E32" s="1088">
        <v>137.6</v>
      </c>
      <c r="F32" s="1089">
        <v>115.2</v>
      </c>
      <c r="G32" s="1090">
        <v>126.7</v>
      </c>
      <c r="H32" s="297"/>
      <c r="I32" s="297"/>
      <c r="J32" s="297"/>
      <c r="K32" s="297"/>
      <c r="L32" s="297"/>
      <c r="M32" s="297"/>
    </row>
    <row r="33" spans="1:13" s="125" customFormat="1" ht="12" customHeight="1">
      <c r="A33" s="963" t="s">
        <v>1516</v>
      </c>
      <c r="B33" s="131"/>
      <c r="C33" s="168"/>
      <c r="D33" s="131"/>
      <c r="E33" s="169"/>
      <c r="F33" s="168"/>
      <c r="G33" s="588"/>
      <c r="H33" s="297"/>
      <c r="I33" s="297"/>
      <c r="J33" s="297"/>
      <c r="K33" s="218"/>
      <c r="L33" s="218"/>
      <c r="M33" s="228"/>
    </row>
    <row r="34" spans="1:13" s="510" customFormat="1" ht="12" customHeight="1">
      <c r="A34" s="609" t="s">
        <v>412</v>
      </c>
      <c r="B34" s="565">
        <v>564</v>
      </c>
      <c r="C34" s="565">
        <v>137.9</v>
      </c>
      <c r="D34" s="565">
        <v>403</v>
      </c>
      <c r="E34" s="169">
        <v>77.5</v>
      </c>
      <c r="F34" s="168">
        <v>118.3</v>
      </c>
      <c r="G34" s="588">
        <v>68.5</v>
      </c>
      <c r="H34" s="610"/>
      <c r="I34" s="610"/>
      <c r="J34" s="610"/>
      <c r="K34" s="362"/>
      <c r="L34" s="362"/>
      <c r="M34" s="362"/>
    </row>
    <row r="35" spans="1:13" s="125" customFormat="1" ht="12" customHeight="1">
      <c r="A35" s="609" t="s">
        <v>416</v>
      </c>
      <c r="B35" s="565">
        <v>217</v>
      </c>
      <c r="C35" s="565">
        <v>90.8</v>
      </c>
      <c r="D35" s="565">
        <v>217</v>
      </c>
      <c r="E35" s="925">
        <v>35.299999999999997</v>
      </c>
      <c r="F35" s="168">
        <v>96</v>
      </c>
      <c r="G35" s="588">
        <v>35.299999999999997</v>
      </c>
      <c r="H35" s="297"/>
      <c r="I35" s="218"/>
      <c r="J35" s="297"/>
      <c r="K35" s="297"/>
      <c r="L35" s="297"/>
      <c r="M35" s="339"/>
    </row>
    <row r="36" spans="1:13" s="125" customFormat="1" ht="12" customHeight="1">
      <c r="A36" s="609" t="s">
        <v>417</v>
      </c>
      <c r="B36" s="565">
        <v>169</v>
      </c>
      <c r="C36" s="565">
        <v>118.2</v>
      </c>
      <c r="D36" s="565">
        <v>137</v>
      </c>
      <c r="E36" s="169">
        <v>24.9</v>
      </c>
      <c r="F36" s="168">
        <v>144.30000000000001</v>
      </c>
      <c r="G36" s="588">
        <v>22.9</v>
      </c>
      <c r="H36" s="297"/>
      <c r="I36" s="218"/>
      <c r="J36" s="218"/>
      <c r="K36" s="297"/>
      <c r="L36" s="339"/>
      <c r="M36" s="413"/>
    </row>
    <row r="37" spans="1:13" s="125" customFormat="1" ht="12" customHeight="1">
      <c r="A37" s="963" t="s">
        <v>273</v>
      </c>
      <c r="B37" s="1089">
        <v>1051</v>
      </c>
      <c r="C37" s="1089">
        <v>98.6</v>
      </c>
      <c r="D37" s="1089">
        <v>905</v>
      </c>
      <c r="E37" s="1729">
        <v>134.80000000000001</v>
      </c>
      <c r="F37" s="1089">
        <v>93.9</v>
      </c>
      <c r="G37" s="1090">
        <v>126.3</v>
      </c>
      <c r="H37" s="297"/>
      <c r="I37" s="297"/>
      <c r="J37" s="218"/>
      <c r="K37" s="297"/>
      <c r="M37" s="413"/>
    </row>
    <row r="38" spans="1:13" s="125" customFormat="1" ht="12" customHeight="1">
      <c r="A38" s="963" t="s">
        <v>1502</v>
      </c>
      <c r="B38" s="131"/>
      <c r="C38" s="168"/>
      <c r="D38" s="131"/>
      <c r="E38" s="169"/>
      <c r="F38" s="168"/>
      <c r="G38" s="588"/>
      <c r="H38" s="297"/>
      <c r="I38" s="297"/>
      <c r="J38" s="297"/>
      <c r="K38" s="297"/>
    </row>
    <row r="39" spans="1:13" s="125" customFormat="1" ht="12" customHeight="1">
      <c r="A39" s="609" t="s">
        <v>267</v>
      </c>
      <c r="B39" s="565">
        <v>150</v>
      </c>
      <c r="C39" s="565">
        <v>110.3</v>
      </c>
      <c r="D39" s="565">
        <v>146</v>
      </c>
      <c r="E39" s="169">
        <v>22.4</v>
      </c>
      <c r="F39" s="168">
        <v>106.8</v>
      </c>
      <c r="G39" s="588">
        <v>22.1</v>
      </c>
      <c r="H39" s="218"/>
      <c r="I39" s="297"/>
      <c r="J39" s="297"/>
      <c r="K39" s="218"/>
    </row>
    <row r="40" spans="1:13" s="125" customFormat="1" ht="12" customHeight="1">
      <c r="A40" s="609" t="s">
        <v>248</v>
      </c>
      <c r="B40" s="565">
        <v>153</v>
      </c>
      <c r="C40" s="565">
        <v>117.7</v>
      </c>
      <c r="D40" s="565">
        <v>136</v>
      </c>
      <c r="E40" s="169">
        <v>22.7</v>
      </c>
      <c r="F40" s="168">
        <v>100.5</v>
      </c>
      <c r="G40" s="169">
        <v>21.4</v>
      </c>
      <c r="H40" s="218"/>
      <c r="I40" s="297"/>
      <c r="J40" s="297"/>
      <c r="K40" s="218"/>
    </row>
    <row r="41" spans="1:13" s="125" customFormat="1" ht="12" customHeight="1">
      <c r="A41" s="609" t="s">
        <v>268</v>
      </c>
      <c r="B41" s="565">
        <v>335</v>
      </c>
      <c r="C41" s="565">
        <v>106.7</v>
      </c>
      <c r="D41" s="565">
        <v>227</v>
      </c>
      <c r="E41" s="925">
        <v>37.299999999999997</v>
      </c>
      <c r="F41" s="168">
        <v>99.2</v>
      </c>
      <c r="G41" s="169">
        <v>31.4</v>
      </c>
      <c r="H41" s="297"/>
      <c r="I41" s="339"/>
      <c r="J41" s="218"/>
      <c r="K41" s="297"/>
    </row>
    <row r="42" spans="1:13" s="125" customFormat="1" ht="12" customHeight="1">
      <c r="A42" s="609" t="s">
        <v>269</v>
      </c>
      <c r="B42" s="565">
        <v>413</v>
      </c>
      <c r="C42" s="168">
        <v>85</v>
      </c>
      <c r="D42" s="565">
        <v>396</v>
      </c>
      <c r="E42" s="814">
        <v>52.6</v>
      </c>
      <c r="F42" s="168">
        <v>84.1</v>
      </c>
      <c r="G42" s="588">
        <v>51.3</v>
      </c>
      <c r="H42" s="297"/>
      <c r="I42" s="297"/>
      <c r="J42" s="218"/>
      <c r="K42" s="339"/>
    </row>
    <row r="43" spans="1:13" s="125" customFormat="1" ht="12" customHeight="1">
      <c r="A43" s="963" t="s">
        <v>251</v>
      </c>
      <c r="B43" s="1089">
        <v>838</v>
      </c>
      <c r="C43" s="1089">
        <v>91.2</v>
      </c>
      <c r="D43" s="1089">
        <v>732</v>
      </c>
      <c r="E43" s="1729">
        <v>111.4</v>
      </c>
      <c r="F43" s="1089">
        <v>90.3</v>
      </c>
      <c r="G43" s="1729">
        <v>104.4</v>
      </c>
      <c r="H43" s="297"/>
      <c r="I43" s="297"/>
      <c r="J43" s="297"/>
    </row>
    <row r="44" spans="1:13" s="125" customFormat="1" ht="12" customHeight="1">
      <c r="A44" s="963" t="s">
        <v>1515</v>
      </c>
      <c r="B44" s="131"/>
      <c r="C44" s="168"/>
      <c r="D44" s="131"/>
      <c r="E44" s="169"/>
      <c r="F44" s="168"/>
      <c r="G44" s="169"/>
      <c r="H44" s="297"/>
      <c r="I44" s="297"/>
      <c r="J44" s="297"/>
    </row>
    <row r="45" spans="1:13" s="125" customFormat="1">
      <c r="A45" s="609" t="s">
        <v>252</v>
      </c>
      <c r="B45" s="565">
        <v>111</v>
      </c>
      <c r="C45" s="565">
        <v>45.9</v>
      </c>
      <c r="D45" s="565">
        <v>105</v>
      </c>
      <c r="E45" s="169">
        <v>16.5</v>
      </c>
      <c r="F45" s="168">
        <v>50.3</v>
      </c>
      <c r="G45" s="169">
        <v>15.9</v>
      </c>
      <c r="H45" s="297"/>
      <c r="I45" s="297"/>
      <c r="J45" s="297"/>
    </row>
    <row r="46" spans="1:13" s="125" customFormat="1">
      <c r="A46" s="609" t="s">
        <v>270</v>
      </c>
      <c r="B46" s="565">
        <v>112</v>
      </c>
      <c r="C46" s="565">
        <v>86.8</v>
      </c>
      <c r="D46" s="565">
        <v>112</v>
      </c>
      <c r="E46" s="925">
        <v>14</v>
      </c>
      <c r="F46" s="168">
        <v>79.3</v>
      </c>
      <c r="G46" s="588">
        <v>14</v>
      </c>
      <c r="H46" s="297"/>
      <c r="I46" s="297"/>
      <c r="J46" s="218"/>
    </row>
    <row r="47" spans="1:13" s="125" customFormat="1">
      <c r="A47" s="609" t="s">
        <v>254</v>
      </c>
      <c r="B47" s="565">
        <v>457</v>
      </c>
      <c r="C47" s="565">
        <v>108.8</v>
      </c>
      <c r="D47" s="565">
        <v>454</v>
      </c>
      <c r="E47" s="925">
        <v>64.5</v>
      </c>
      <c r="F47" s="168">
        <v>109.6</v>
      </c>
      <c r="G47" s="588">
        <v>64.099999999999994</v>
      </c>
      <c r="H47" s="297"/>
      <c r="I47" s="393"/>
      <c r="J47" s="218"/>
    </row>
    <row r="48" spans="1:13" s="125" customFormat="1">
      <c r="A48" s="609" t="s">
        <v>263</v>
      </c>
      <c r="B48" s="131"/>
      <c r="C48" s="168"/>
      <c r="D48" s="131"/>
      <c r="E48" s="169"/>
      <c r="F48" s="168"/>
      <c r="G48" s="169"/>
      <c r="H48" s="218"/>
      <c r="I48" s="218"/>
      <c r="J48" s="297"/>
    </row>
    <row r="49" spans="1:10">
      <c r="A49" s="1423" t="s">
        <v>239</v>
      </c>
      <c r="B49" s="969"/>
      <c r="C49" s="1532"/>
      <c r="D49" s="969"/>
      <c r="E49" s="1191"/>
      <c r="F49" s="1532"/>
      <c r="G49" s="1192"/>
      <c r="H49" s="218"/>
      <c r="I49" s="297"/>
      <c r="J49" s="391"/>
    </row>
    <row r="50" spans="1:10">
      <c r="A50" s="609" t="s">
        <v>271</v>
      </c>
      <c r="B50" s="565">
        <v>158</v>
      </c>
      <c r="C50" s="565">
        <v>123.4</v>
      </c>
      <c r="D50" s="565">
        <v>61</v>
      </c>
      <c r="E50" s="168">
        <v>16.399999999999999</v>
      </c>
      <c r="F50" s="168">
        <v>116.8</v>
      </c>
      <c r="G50" s="814">
        <v>10.3</v>
      </c>
      <c r="H50" s="297"/>
      <c r="I50" s="391"/>
      <c r="J50" s="20"/>
    </row>
    <row r="51" spans="1:10">
      <c r="A51" s="476" t="s">
        <v>1543</v>
      </c>
      <c r="B51" s="545"/>
      <c r="C51" s="545"/>
      <c r="E51" s="474"/>
    </row>
    <row r="52" spans="1:10">
      <c r="A52" s="774"/>
      <c r="B52" s="774"/>
      <c r="C52" s="474"/>
    </row>
  </sheetData>
  <mergeCells count="11">
    <mergeCell ref="G5:G8"/>
    <mergeCell ref="A3:A8"/>
    <mergeCell ref="A1:E1"/>
    <mergeCell ref="F1:G1"/>
    <mergeCell ref="A2:E2"/>
    <mergeCell ref="F2:G2"/>
    <mergeCell ref="B3:B8"/>
    <mergeCell ref="C5:C8"/>
    <mergeCell ref="E3:E8"/>
    <mergeCell ref="F5:F8"/>
    <mergeCell ref="D5:D8"/>
  </mergeCells>
  <phoneticPr fontId="0" type="noConversion"/>
  <hyperlinks>
    <hyperlink ref="F1:G1" location="'Spis tablic     List of tables'!A79" display="Powrót do spisu tablic"/>
    <hyperlink ref="F2:G2" location="'Spis tablic     List of tables'!A79" display="Return to list of tables"/>
  </hyperlinks>
  <pageMargins left="0.39370078740157483" right="0.39370078740157483" top="0.19685039370078741" bottom="0.19685039370078741" header="0.31496062992125984" footer="0.31496062992125984"/>
  <pageSetup paperSize="9" scale="93"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8"/>
  <sheetViews>
    <sheetView showGridLines="0" zoomScaleNormal="100" workbookViewId="0">
      <selection sqref="A1:F1"/>
    </sheetView>
  </sheetViews>
  <sheetFormatPr defaultColWidth="9" defaultRowHeight="13.2"/>
  <cols>
    <col min="1" max="1" width="20.69921875" style="4" customWidth="1"/>
    <col min="2" max="8" width="14.69921875" style="4" customWidth="1"/>
    <col min="9" max="16384" width="9" style="4"/>
  </cols>
  <sheetData>
    <row r="1" spans="1:14" ht="15" customHeight="1">
      <c r="A1" s="1820" t="s">
        <v>2072</v>
      </c>
      <c r="B1" s="1820"/>
      <c r="C1" s="1820"/>
      <c r="D1" s="1820"/>
      <c r="E1" s="1820"/>
      <c r="F1" s="1820"/>
      <c r="G1" s="97" t="s">
        <v>31</v>
      </c>
    </row>
    <row r="2" spans="1:14" s="1309" customFormat="1" ht="15" customHeight="1">
      <c r="A2" s="2403" t="s">
        <v>2073</v>
      </c>
      <c r="B2" s="2397"/>
      <c r="C2" s="2397"/>
      <c r="D2" s="2404"/>
      <c r="E2" s="1369"/>
      <c r="G2" s="1479" t="s">
        <v>283</v>
      </c>
    </row>
    <row r="3" spans="1:14" ht="15" customHeight="1">
      <c r="A3" s="1811" t="s">
        <v>1544</v>
      </c>
      <c r="B3" s="1804" t="s">
        <v>1225</v>
      </c>
      <c r="C3" s="1821"/>
      <c r="D3" s="1821"/>
      <c r="E3" s="1885"/>
      <c r="F3" s="1847" t="s">
        <v>1739</v>
      </c>
      <c r="G3" s="1821"/>
      <c r="H3" s="1821"/>
    </row>
    <row r="4" spans="1:14" ht="15" customHeight="1">
      <c r="A4" s="1812"/>
      <c r="B4" s="1805"/>
      <c r="C4" s="1814"/>
      <c r="D4" s="1814"/>
      <c r="E4" s="1887"/>
      <c r="F4" s="1848"/>
      <c r="G4" s="1809"/>
      <c r="H4" s="1809"/>
    </row>
    <row r="5" spans="1:14" ht="15" customHeight="1">
      <c r="A5" s="1812"/>
      <c r="B5" s="1805"/>
      <c r="C5" s="2115" t="s">
        <v>1545</v>
      </c>
      <c r="D5" s="2212" t="s">
        <v>1546</v>
      </c>
      <c r="E5" s="1880" t="s">
        <v>1547</v>
      </c>
      <c r="F5" s="1880" t="s">
        <v>1548</v>
      </c>
      <c r="G5" s="1816" t="s">
        <v>1549</v>
      </c>
      <c r="H5" s="2115" t="s">
        <v>1550</v>
      </c>
    </row>
    <row r="6" spans="1:14" ht="15" customHeight="1">
      <c r="A6" s="1812"/>
      <c r="B6" s="1805"/>
      <c r="C6" s="1805"/>
      <c r="D6" s="2093"/>
      <c r="E6" s="1817"/>
      <c r="F6" s="1817"/>
      <c r="G6" s="2398"/>
      <c r="H6" s="1805"/>
    </row>
    <row r="7" spans="1:14" ht="15" customHeight="1">
      <c r="A7" s="1812"/>
      <c r="B7" s="1805"/>
      <c r="C7" s="1805"/>
      <c r="D7" s="2093"/>
      <c r="E7" s="1817"/>
      <c r="F7" s="1817"/>
      <c r="G7" s="2398"/>
      <c r="H7" s="1805"/>
    </row>
    <row r="8" spans="1:14" ht="15" customHeight="1">
      <c r="A8" s="1921"/>
      <c r="B8" s="2182"/>
      <c r="C8" s="2182"/>
      <c r="D8" s="2400"/>
      <c r="E8" s="1968"/>
      <c r="F8" s="1968"/>
      <c r="G8" s="2398"/>
      <c r="H8" s="2182"/>
    </row>
    <row r="9" spans="1:14" ht="15" customHeight="1">
      <c r="A9" s="1921"/>
      <c r="B9" s="2182"/>
      <c r="C9" s="2182"/>
      <c r="D9" s="2400"/>
      <c r="E9" s="1968"/>
      <c r="F9" s="1968"/>
      <c r="G9" s="2398"/>
      <c r="H9" s="2182"/>
    </row>
    <row r="10" spans="1:14" ht="15" customHeight="1">
      <c r="A10" s="1921"/>
      <c r="B10" s="2182"/>
      <c r="C10" s="2182"/>
      <c r="D10" s="2400"/>
      <c r="E10" s="1968"/>
      <c r="F10" s="1968"/>
      <c r="G10" s="2398"/>
      <c r="H10" s="2182"/>
    </row>
    <row r="11" spans="1:14" ht="15" customHeight="1">
      <c r="A11" s="1921"/>
      <c r="B11" s="2182"/>
      <c r="C11" s="2182"/>
      <c r="D11" s="2400"/>
      <c r="E11" s="1968"/>
      <c r="F11" s="1968"/>
      <c r="G11" s="2398"/>
      <c r="H11" s="2182"/>
    </row>
    <row r="12" spans="1:14" ht="15" customHeight="1">
      <c r="A12" s="2402"/>
      <c r="B12" s="2183"/>
      <c r="C12" s="2183"/>
      <c r="D12" s="2401"/>
      <c r="E12" s="1969"/>
      <c r="F12" s="1969"/>
      <c r="G12" s="2399"/>
      <c r="H12" s="2183"/>
    </row>
    <row r="13" spans="1:14" ht="20.100000000000001" customHeight="1">
      <c r="A13" s="970" t="s">
        <v>115</v>
      </c>
      <c r="B13" s="316">
        <v>59798</v>
      </c>
      <c r="C13" s="416">
        <v>33083</v>
      </c>
      <c r="D13" s="316">
        <v>21766</v>
      </c>
      <c r="E13" s="416">
        <v>3348</v>
      </c>
      <c r="F13" s="316">
        <v>887</v>
      </c>
      <c r="G13" s="683">
        <v>3843</v>
      </c>
      <c r="H13" s="416">
        <v>22248</v>
      </c>
      <c r="J13" s="5"/>
      <c r="K13" s="5"/>
    </row>
    <row r="14" spans="1:14" ht="15" customHeight="1">
      <c r="A14" s="1494" t="s">
        <v>116</v>
      </c>
      <c r="B14" s="968"/>
      <c r="C14" s="172"/>
      <c r="D14" s="172"/>
      <c r="E14" s="172"/>
      <c r="F14" s="172"/>
      <c r="G14" s="172"/>
      <c r="H14" s="173"/>
      <c r="I14" s="5"/>
      <c r="J14" s="228"/>
      <c r="K14" s="5"/>
      <c r="L14" s="5"/>
    </row>
    <row r="15" spans="1:14" ht="15" customHeight="1">
      <c r="A15" s="1495" t="s">
        <v>1551</v>
      </c>
      <c r="B15" s="1492"/>
      <c r="C15" s="191"/>
      <c r="D15" s="191"/>
      <c r="E15" s="191"/>
      <c r="F15" s="191"/>
      <c r="G15" s="191"/>
      <c r="H15" s="334"/>
      <c r="I15" s="414"/>
      <c r="J15" s="228"/>
      <c r="K15" s="228"/>
      <c r="L15" s="228"/>
      <c r="M15" s="228"/>
    </row>
    <row r="16" spans="1:14" ht="15" customHeight="1">
      <c r="A16" s="1080" t="s">
        <v>230</v>
      </c>
      <c r="B16" s="1493">
        <v>11474</v>
      </c>
      <c r="C16" s="692">
        <v>4981</v>
      </c>
      <c r="D16" s="692">
        <v>5381</v>
      </c>
      <c r="E16" s="693">
        <v>795</v>
      </c>
      <c r="F16" s="692">
        <v>163</v>
      </c>
      <c r="G16" s="694">
        <v>910</v>
      </c>
      <c r="H16" s="694">
        <v>2341</v>
      </c>
      <c r="I16" s="228"/>
      <c r="J16" s="228"/>
      <c r="K16" s="228"/>
      <c r="L16" s="228"/>
      <c r="M16" s="228"/>
      <c r="N16" s="5"/>
    </row>
    <row r="17" spans="1:14" ht="15" customHeight="1">
      <c r="A17" s="1080" t="s">
        <v>1515</v>
      </c>
      <c r="B17" s="1492"/>
      <c r="C17" s="191"/>
      <c r="D17" s="191"/>
      <c r="E17" s="191"/>
      <c r="F17" s="191"/>
      <c r="G17" s="191"/>
      <c r="H17" s="334"/>
      <c r="I17" s="228"/>
      <c r="J17" s="228"/>
      <c r="K17" s="228"/>
      <c r="L17" s="228"/>
      <c r="M17" s="228"/>
      <c r="N17" s="228"/>
    </row>
    <row r="18" spans="1:14" ht="15" customHeight="1">
      <c r="A18" s="1079" t="s">
        <v>231</v>
      </c>
      <c r="B18" s="1492">
        <v>6057</v>
      </c>
      <c r="C18" s="191">
        <v>1149</v>
      </c>
      <c r="D18" s="191">
        <v>4768</v>
      </c>
      <c r="E18" s="972">
        <v>92</v>
      </c>
      <c r="F18" s="191">
        <v>23</v>
      </c>
      <c r="G18" s="334">
        <v>104</v>
      </c>
      <c r="H18" s="334">
        <v>402</v>
      </c>
      <c r="I18" s="228"/>
      <c r="J18" s="228"/>
      <c r="K18" s="228"/>
      <c r="L18" s="228"/>
      <c r="M18" s="228"/>
      <c r="N18" s="228"/>
    </row>
    <row r="19" spans="1:14" ht="15" customHeight="1">
      <c r="A19" s="1079" t="s">
        <v>232</v>
      </c>
      <c r="B19" s="1492">
        <v>2456</v>
      </c>
      <c r="C19" s="191">
        <v>1786</v>
      </c>
      <c r="D19" s="191">
        <v>227</v>
      </c>
      <c r="E19" s="973">
        <v>309</v>
      </c>
      <c r="F19" s="191">
        <v>70</v>
      </c>
      <c r="G19" s="334">
        <v>361</v>
      </c>
      <c r="H19" s="334">
        <v>1006</v>
      </c>
      <c r="I19" s="228"/>
      <c r="J19" s="228"/>
      <c r="K19" s="228"/>
      <c r="L19" s="228"/>
      <c r="M19" s="228"/>
      <c r="N19" s="228"/>
    </row>
    <row r="20" spans="1:14" ht="15" customHeight="1">
      <c r="A20" s="1079" t="s">
        <v>233</v>
      </c>
      <c r="B20" s="1492">
        <v>461</v>
      </c>
      <c r="C20" s="191">
        <v>322</v>
      </c>
      <c r="D20" s="191">
        <v>34</v>
      </c>
      <c r="E20" s="191">
        <v>84</v>
      </c>
      <c r="F20" s="430">
        <v>9</v>
      </c>
      <c r="G20" s="334">
        <v>93</v>
      </c>
      <c r="H20" s="334">
        <v>112</v>
      </c>
      <c r="I20" s="228"/>
      <c r="J20" s="228"/>
      <c r="K20" s="390"/>
      <c r="L20" s="228"/>
      <c r="M20" s="228"/>
      <c r="N20" s="228"/>
    </row>
    <row r="21" spans="1:14" ht="15" customHeight="1">
      <c r="A21" s="1079" t="s">
        <v>234</v>
      </c>
      <c r="B21" s="1492">
        <v>1014</v>
      </c>
      <c r="C21" s="191">
        <v>746</v>
      </c>
      <c r="D21" s="191">
        <v>126</v>
      </c>
      <c r="E21" s="191">
        <v>109</v>
      </c>
      <c r="F21" s="191">
        <v>23</v>
      </c>
      <c r="G21" s="334">
        <v>124</v>
      </c>
      <c r="H21" s="334">
        <v>325</v>
      </c>
      <c r="I21" s="228"/>
      <c r="J21" s="228"/>
      <c r="K21" s="228"/>
      <c r="L21" s="228"/>
      <c r="M21" s="228"/>
      <c r="N21" s="228"/>
    </row>
    <row r="22" spans="1:14" ht="15" customHeight="1">
      <c r="A22" s="1079" t="s">
        <v>235</v>
      </c>
      <c r="B22" s="1492">
        <v>283</v>
      </c>
      <c r="C22" s="191">
        <v>126</v>
      </c>
      <c r="D22" s="191">
        <v>68</v>
      </c>
      <c r="E22" s="191">
        <v>62</v>
      </c>
      <c r="F22" s="191">
        <v>9</v>
      </c>
      <c r="G22" s="334">
        <v>72</v>
      </c>
      <c r="H22" s="334">
        <v>87</v>
      </c>
      <c r="I22" s="228"/>
      <c r="J22" s="228"/>
      <c r="K22" s="228"/>
      <c r="L22" s="228"/>
      <c r="M22" s="228"/>
      <c r="N22" s="228"/>
    </row>
    <row r="23" spans="1:14" ht="15" customHeight="1">
      <c r="A23" s="520" t="s">
        <v>236</v>
      </c>
      <c r="B23" s="191">
        <v>1203</v>
      </c>
      <c r="C23" s="191">
        <v>852</v>
      </c>
      <c r="D23" s="430">
        <v>158</v>
      </c>
      <c r="E23" s="191">
        <v>139</v>
      </c>
      <c r="F23" s="191">
        <v>29</v>
      </c>
      <c r="G23" s="334">
        <v>156</v>
      </c>
      <c r="H23" s="334">
        <v>409</v>
      </c>
      <c r="I23" s="228"/>
      <c r="J23" s="228"/>
      <c r="K23" s="228"/>
      <c r="L23" s="228"/>
      <c r="M23" s="228"/>
      <c r="N23" s="228"/>
    </row>
    <row r="24" spans="1:14" ht="20.100000000000001" customHeight="1">
      <c r="A24" s="522" t="s">
        <v>237</v>
      </c>
      <c r="B24" s="190">
        <v>13943</v>
      </c>
      <c r="C24" s="190">
        <v>10557</v>
      </c>
      <c r="D24" s="190">
        <v>2373</v>
      </c>
      <c r="E24" s="190">
        <v>641</v>
      </c>
      <c r="F24" s="190">
        <v>236</v>
      </c>
      <c r="G24" s="333">
        <v>793</v>
      </c>
      <c r="H24" s="333">
        <v>8068</v>
      </c>
      <c r="I24" s="228"/>
      <c r="J24" s="228"/>
      <c r="K24" s="228"/>
      <c r="L24" s="228"/>
      <c r="M24" s="228"/>
      <c r="N24" s="228"/>
    </row>
    <row r="25" spans="1:14" ht="15" customHeight="1">
      <c r="A25" s="873" t="s">
        <v>238</v>
      </c>
      <c r="B25" s="191"/>
      <c r="C25" s="191"/>
      <c r="D25" s="191"/>
      <c r="E25" s="191"/>
      <c r="F25" s="191"/>
      <c r="G25" s="334"/>
      <c r="H25" s="334"/>
      <c r="I25" s="228"/>
      <c r="J25" s="228"/>
      <c r="K25" s="228"/>
      <c r="L25" s="228"/>
      <c r="M25" s="228"/>
    </row>
    <row r="26" spans="1:14" ht="15" customHeight="1">
      <c r="A26" s="1494" t="s">
        <v>239</v>
      </c>
      <c r="B26" s="191"/>
      <c r="C26" s="191"/>
      <c r="D26" s="191"/>
      <c r="E26" s="191"/>
      <c r="F26" s="191"/>
      <c r="G26" s="334"/>
      <c r="H26" s="334"/>
      <c r="I26" s="228"/>
      <c r="J26" s="228"/>
      <c r="K26" s="228"/>
      <c r="L26" s="228"/>
      <c r="M26" s="228"/>
    </row>
    <row r="27" spans="1:14" ht="15" customHeight="1">
      <c r="A27" s="520" t="s">
        <v>240</v>
      </c>
      <c r="B27" s="191">
        <v>13943</v>
      </c>
      <c r="C27" s="191">
        <v>10557</v>
      </c>
      <c r="D27" s="191">
        <v>2373</v>
      </c>
      <c r="E27" s="191">
        <v>641</v>
      </c>
      <c r="F27" s="191">
        <v>236</v>
      </c>
      <c r="G27" s="334">
        <v>793</v>
      </c>
      <c r="H27" s="334">
        <v>8068</v>
      </c>
      <c r="I27" s="390"/>
      <c r="J27" s="228"/>
      <c r="K27" s="228"/>
      <c r="L27" s="228"/>
      <c r="M27" s="228"/>
    </row>
    <row r="28" spans="1:14" ht="15" customHeight="1">
      <c r="A28" s="522" t="s">
        <v>241</v>
      </c>
      <c r="B28" s="690">
        <v>8395</v>
      </c>
      <c r="C28" s="690">
        <v>4847</v>
      </c>
      <c r="D28" s="690">
        <v>2878</v>
      </c>
      <c r="E28" s="690">
        <v>485</v>
      </c>
      <c r="F28" s="690">
        <v>105</v>
      </c>
      <c r="G28" s="690">
        <v>562</v>
      </c>
      <c r="H28" s="691">
        <v>2375</v>
      </c>
      <c r="I28" s="228"/>
      <c r="J28" s="228"/>
      <c r="K28" s="228"/>
      <c r="L28" s="228"/>
      <c r="M28" s="228"/>
    </row>
    <row r="29" spans="1:14" ht="15" customHeight="1">
      <c r="A29" s="522" t="s">
        <v>1552</v>
      </c>
      <c r="B29" s="191"/>
      <c r="C29" s="191"/>
      <c r="D29" s="191"/>
      <c r="E29" s="191"/>
      <c r="F29" s="191"/>
      <c r="G29" s="334"/>
      <c r="H29" s="334"/>
      <c r="I29" s="228"/>
      <c r="J29" s="228"/>
      <c r="K29" s="228"/>
      <c r="L29" s="228"/>
      <c r="M29" s="228"/>
    </row>
    <row r="30" spans="1:14" ht="15" customHeight="1">
      <c r="A30" s="520" t="s">
        <v>242</v>
      </c>
      <c r="B30" s="191">
        <v>1614</v>
      </c>
      <c r="C30" s="191">
        <v>1358</v>
      </c>
      <c r="D30" s="191">
        <v>135</v>
      </c>
      <c r="E30" s="191">
        <v>102</v>
      </c>
      <c r="F30" s="191">
        <v>18</v>
      </c>
      <c r="G30" s="334">
        <v>114</v>
      </c>
      <c r="H30" s="334">
        <v>275</v>
      </c>
      <c r="I30" s="228"/>
      <c r="J30" s="228"/>
      <c r="K30" s="228"/>
      <c r="L30" s="228"/>
      <c r="M30" s="228"/>
      <c r="N30" s="228"/>
    </row>
    <row r="31" spans="1:14" ht="15" customHeight="1">
      <c r="A31" s="873" t="s">
        <v>243</v>
      </c>
      <c r="B31" s="974">
        <v>958</v>
      </c>
      <c r="C31" s="191">
        <v>503</v>
      </c>
      <c r="D31" s="191">
        <v>334</v>
      </c>
      <c r="E31" s="191">
        <v>91</v>
      </c>
      <c r="F31" s="191">
        <v>18</v>
      </c>
      <c r="G31" s="334">
        <v>101</v>
      </c>
      <c r="H31" s="334">
        <v>252</v>
      </c>
      <c r="I31" s="228"/>
      <c r="J31" s="228"/>
      <c r="K31" s="228"/>
      <c r="L31" s="228"/>
      <c r="M31" s="228"/>
      <c r="N31" s="228"/>
    </row>
    <row r="32" spans="1:14" ht="15" customHeight="1">
      <c r="A32" s="873" t="s">
        <v>244</v>
      </c>
      <c r="B32" s="974">
        <v>2772</v>
      </c>
      <c r="C32" s="191">
        <v>943</v>
      </c>
      <c r="D32" s="191">
        <v>1551</v>
      </c>
      <c r="E32" s="191">
        <v>207</v>
      </c>
      <c r="F32" s="191">
        <v>54</v>
      </c>
      <c r="G32" s="334">
        <v>234</v>
      </c>
      <c r="H32" s="334">
        <v>515</v>
      </c>
      <c r="I32" s="228"/>
      <c r="J32" s="228"/>
      <c r="K32" s="228"/>
      <c r="L32" s="228"/>
      <c r="M32" s="228"/>
      <c r="N32" s="228"/>
    </row>
    <row r="33" spans="1:14" ht="15" customHeight="1">
      <c r="A33" s="873" t="s">
        <v>238</v>
      </c>
      <c r="B33" s="975"/>
      <c r="C33" s="191"/>
      <c r="D33" s="191"/>
      <c r="E33" s="191"/>
      <c r="F33" s="477"/>
      <c r="G33" s="334"/>
      <c r="H33" s="334"/>
      <c r="I33" s="228"/>
      <c r="J33" s="228"/>
      <c r="K33" s="228"/>
      <c r="L33" s="228"/>
      <c r="M33" s="228"/>
      <c r="N33" s="228"/>
    </row>
    <row r="34" spans="1:14" ht="15" customHeight="1">
      <c r="A34" s="1428" t="s">
        <v>239</v>
      </c>
      <c r="B34" s="974"/>
      <c r="C34" s="191"/>
      <c r="D34" s="191"/>
      <c r="E34" s="191"/>
      <c r="F34" s="191"/>
      <c r="G34" s="334"/>
      <c r="H34" s="334"/>
      <c r="I34" s="218"/>
      <c r="J34" s="228"/>
      <c r="K34" s="228"/>
      <c r="L34" s="228"/>
      <c r="M34" s="228"/>
      <c r="N34" s="228"/>
    </row>
    <row r="35" spans="1:14" ht="15" customHeight="1">
      <c r="A35" s="873" t="s">
        <v>245</v>
      </c>
      <c r="B35" s="974">
        <v>3051</v>
      </c>
      <c r="C35" s="172">
        <v>2043</v>
      </c>
      <c r="D35" s="172">
        <v>858</v>
      </c>
      <c r="E35" s="172">
        <v>85</v>
      </c>
      <c r="F35" s="191">
        <v>15</v>
      </c>
      <c r="G35" s="362">
        <v>113</v>
      </c>
      <c r="H35" s="334">
        <v>1333</v>
      </c>
      <c r="I35" s="218"/>
      <c r="J35" s="228"/>
      <c r="K35" s="228"/>
      <c r="L35" s="228"/>
      <c r="M35" s="228"/>
      <c r="N35" s="228"/>
    </row>
    <row r="36" spans="1:14" ht="19.95" customHeight="1">
      <c r="A36" s="769" t="s">
        <v>2074</v>
      </c>
      <c r="B36" s="477"/>
      <c r="C36" s="477"/>
      <c r="D36" s="477"/>
      <c r="E36" s="477"/>
      <c r="F36" s="477"/>
      <c r="G36" s="477"/>
      <c r="H36" s="477"/>
      <c r="J36" s="5"/>
    </row>
    <row r="37" spans="1:14" s="1309" customFormat="1">
      <c r="A37" s="1513" t="s">
        <v>2075</v>
      </c>
    </row>
    <row r="38" spans="1:14">
      <c r="A38" s="5"/>
    </row>
  </sheetData>
  <mergeCells count="12">
    <mergeCell ref="F5:F12"/>
    <mergeCell ref="G5:G12"/>
    <mergeCell ref="E5:E12"/>
    <mergeCell ref="C3:E4"/>
    <mergeCell ref="A1:F1"/>
    <mergeCell ref="D5:D12"/>
    <mergeCell ref="C5:C12"/>
    <mergeCell ref="B3:B12"/>
    <mergeCell ref="A3:A12"/>
    <mergeCell ref="F3:H4"/>
    <mergeCell ref="H5:H12"/>
    <mergeCell ref="A2:D2"/>
  </mergeCells>
  <phoneticPr fontId="0" type="noConversion"/>
  <hyperlinks>
    <hyperlink ref="G1" location="'Spis tablic     List of tables'!A80" display="Powrót do spisu tablic"/>
    <hyperlink ref="G2" location="'Spis tablic     List of tables'!A80"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
  <sheetViews>
    <sheetView zoomScaleNormal="100" workbookViewId="0">
      <selection sqref="A1:F1"/>
    </sheetView>
  </sheetViews>
  <sheetFormatPr defaultColWidth="9" defaultRowHeight="13.2"/>
  <cols>
    <col min="1" max="1" width="20.69921875" style="311" customWidth="1"/>
    <col min="2" max="8" width="14.69921875" style="311" customWidth="1"/>
    <col min="9" max="16384" width="9" style="311"/>
  </cols>
  <sheetData>
    <row r="1" spans="1:14" ht="15" customHeight="1">
      <c r="A1" s="2407" t="s">
        <v>1765</v>
      </c>
      <c r="B1" s="2407"/>
      <c r="C1" s="2407"/>
      <c r="D1" s="2407"/>
      <c r="E1" s="2407"/>
      <c r="F1" s="2407"/>
      <c r="G1" s="1223" t="s">
        <v>31</v>
      </c>
    </row>
    <row r="2" spans="1:14" s="1343" customFormat="1" ht="15" customHeight="1">
      <c r="A2" s="2316" t="s">
        <v>2076</v>
      </c>
      <c r="B2" s="2316"/>
      <c r="C2" s="2316"/>
      <c r="D2" s="2404"/>
      <c r="E2" s="1429"/>
      <c r="G2" s="1561" t="s">
        <v>283</v>
      </c>
    </row>
    <row r="3" spans="1:14" ht="15" customHeight="1">
      <c r="A3" s="2377" t="s">
        <v>1553</v>
      </c>
      <c r="B3" s="1951" t="s">
        <v>1225</v>
      </c>
      <c r="C3" s="2055"/>
      <c r="D3" s="2055"/>
      <c r="E3" s="2036"/>
      <c r="F3" s="2024" t="s">
        <v>1740</v>
      </c>
      <c r="G3" s="2055"/>
      <c r="H3" s="2055"/>
      <c r="I3" s="480"/>
    </row>
    <row r="4" spans="1:14" ht="15" customHeight="1">
      <c r="A4" s="2408"/>
      <c r="B4" s="2265"/>
      <c r="C4" s="2057"/>
      <c r="D4" s="2057"/>
      <c r="E4" s="2058"/>
      <c r="F4" s="2027"/>
      <c r="G4" s="2056"/>
      <c r="H4" s="2056"/>
      <c r="I4" s="480"/>
    </row>
    <row r="5" spans="1:14" ht="15" customHeight="1">
      <c r="A5" s="2408"/>
      <c r="B5" s="2265"/>
      <c r="C5" s="2405" t="s">
        <v>1545</v>
      </c>
      <c r="D5" s="2410" t="s">
        <v>1546</v>
      </c>
      <c r="E5" s="2034" t="s">
        <v>1547</v>
      </c>
      <c r="F5" s="2034" t="s">
        <v>1554</v>
      </c>
      <c r="G5" s="2034" t="s">
        <v>1555</v>
      </c>
      <c r="H5" s="2405" t="s">
        <v>1550</v>
      </c>
      <c r="I5" s="480"/>
    </row>
    <row r="6" spans="1:14" ht="15" customHeight="1">
      <c r="A6" s="2408"/>
      <c r="B6" s="2265"/>
      <c r="C6" s="2265"/>
      <c r="D6" s="2411"/>
      <c r="E6" s="1956"/>
      <c r="F6" s="1956"/>
      <c r="G6" s="1968"/>
      <c r="H6" s="2265"/>
      <c r="I6" s="480"/>
    </row>
    <row r="7" spans="1:14" ht="15" customHeight="1">
      <c r="A7" s="2408"/>
      <c r="B7" s="2265"/>
      <c r="C7" s="2265"/>
      <c r="D7" s="2411"/>
      <c r="E7" s="1956"/>
      <c r="F7" s="1956"/>
      <c r="G7" s="1968"/>
      <c r="H7" s="2265"/>
      <c r="I7" s="480"/>
    </row>
    <row r="8" spans="1:14" ht="15" customHeight="1">
      <c r="A8" s="1947"/>
      <c r="B8" s="2406"/>
      <c r="C8" s="2406"/>
      <c r="D8" s="2412"/>
      <c r="E8" s="1984"/>
      <c r="F8" s="1984"/>
      <c r="G8" s="1968"/>
      <c r="H8" s="2406"/>
      <c r="I8" s="480"/>
    </row>
    <row r="9" spans="1:14" ht="15" customHeight="1">
      <c r="A9" s="1947"/>
      <c r="B9" s="2406"/>
      <c r="C9" s="2406"/>
      <c r="D9" s="2412"/>
      <c r="E9" s="1984"/>
      <c r="F9" s="1984"/>
      <c r="G9" s="1968"/>
      <c r="H9" s="2406"/>
      <c r="I9" s="480"/>
    </row>
    <row r="10" spans="1:14" ht="15" customHeight="1">
      <c r="A10" s="1947"/>
      <c r="B10" s="2406"/>
      <c r="C10" s="2406"/>
      <c r="D10" s="2412"/>
      <c r="E10" s="1984"/>
      <c r="F10" s="1984"/>
      <c r="G10" s="1968"/>
      <c r="H10" s="2406"/>
      <c r="I10" s="480"/>
    </row>
    <row r="11" spans="1:14" ht="15" customHeight="1">
      <c r="A11" s="1947"/>
      <c r="B11" s="2406"/>
      <c r="C11" s="2406"/>
      <c r="D11" s="2412"/>
      <c r="E11" s="1984"/>
      <c r="F11" s="1984"/>
      <c r="G11" s="1968"/>
      <c r="H11" s="2406"/>
      <c r="I11" s="480"/>
    </row>
    <row r="12" spans="1:14" ht="15" customHeight="1">
      <c r="A12" s="2409"/>
      <c r="B12" s="2266"/>
      <c r="C12" s="2266"/>
      <c r="D12" s="2413"/>
      <c r="E12" s="1985"/>
      <c r="F12" s="1985"/>
      <c r="G12" s="1969"/>
      <c r="H12" s="2266"/>
      <c r="I12" s="480"/>
    </row>
    <row r="13" spans="1:14" ht="20.100000000000001" customHeight="1">
      <c r="A13" s="976" t="s">
        <v>288</v>
      </c>
      <c r="B13" s="977"/>
      <c r="C13" s="978"/>
      <c r="D13" s="838"/>
      <c r="E13" s="979"/>
      <c r="F13" s="979"/>
      <c r="G13" s="979"/>
      <c r="H13" s="980"/>
      <c r="I13" s="480"/>
    </row>
    <row r="14" spans="1:14" ht="15" customHeight="1">
      <c r="A14" s="1423" t="s">
        <v>282</v>
      </c>
      <c r="B14" s="981"/>
      <c r="C14" s="981"/>
      <c r="D14" s="981"/>
      <c r="E14" s="981"/>
      <c r="F14" s="981"/>
      <c r="G14" s="982"/>
      <c r="H14" s="982"/>
      <c r="I14" s="479"/>
      <c r="J14" s="371"/>
      <c r="L14" s="386"/>
      <c r="M14" s="386"/>
      <c r="N14" s="386"/>
    </row>
    <row r="15" spans="1:14" ht="16.2" customHeight="1">
      <c r="A15" s="963" t="s">
        <v>409</v>
      </c>
      <c r="B15" s="684">
        <v>5168</v>
      </c>
      <c r="C15" s="685">
        <v>2191</v>
      </c>
      <c r="D15" s="685">
        <v>2416</v>
      </c>
      <c r="E15" s="685">
        <v>411</v>
      </c>
      <c r="F15" s="685">
        <v>106</v>
      </c>
      <c r="G15" s="686">
        <v>455</v>
      </c>
      <c r="H15" s="686">
        <v>3242</v>
      </c>
      <c r="I15" s="479"/>
      <c r="J15" s="371"/>
      <c r="K15" s="386"/>
      <c r="L15" s="386"/>
    </row>
    <row r="16" spans="1:14" ht="15" customHeight="1">
      <c r="A16" s="961" t="s">
        <v>1556</v>
      </c>
      <c r="B16" s="973"/>
      <c r="C16" s="973"/>
      <c r="D16" s="973"/>
      <c r="E16" s="973"/>
      <c r="F16" s="973"/>
      <c r="G16" s="973"/>
      <c r="H16" s="983"/>
      <c r="I16" s="479"/>
      <c r="J16" s="371"/>
      <c r="K16" s="369"/>
      <c r="L16" s="371"/>
      <c r="M16" s="371"/>
    </row>
    <row r="17" spans="1:13" ht="15" customHeight="1">
      <c r="A17" s="609" t="s">
        <v>412</v>
      </c>
      <c r="B17" s="973">
        <v>1599</v>
      </c>
      <c r="C17" s="973">
        <v>1097</v>
      </c>
      <c r="D17" s="973">
        <v>202</v>
      </c>
      <c r="E17" s="973">
        <v>225</v>
      </c>
      <c r="F17" s="973">
        <v>47</v>
      </c>
      <c r="G17" s="973">
        <v>250</v>
      </c>
      <c r="H17" s="983">
        <v>623</v>
      </c>
      <c r="I17" s="479"/>
      <c r="J17" s="371"/>
      <c r="K17" s="371"/>
      <c r="L17" s="371"/>
      <c r="M17" s="371"/>
    </row>
    <row r="18" spans="1:13" ht="15" customHeight="1">
      <c r="A18" s="609" t="s">
        <v>416</v>
      </c>
      <c r="B18" s="973">
        <v>623</v>
      </c>
      <c r="C18" s="973">
        <v>404</v>
      </c>
      <c r="D18" s="973">
        <v>127</v>
      </c>
      <c r="E18" s="973">
        <v>72</v>
      </c>
      <c r="F18" s="973">
        <v>17</v>
      </c>
      <c r="G18" s="973">
        <v>75</v>
      </c>
      <c r="H18" s="983">
        <v>236</v>
      </c>
      <c r="I18" s="479"/>
      <c r="J18" s="371"/>
      <c r="K18" s="371"/>
      <c r="L18" s="371"/>
      <c r="M18" s="371"/>
    </row>
    <row r="19" spans="1:13" ht="15" customHeight="1">
      <c r="A19" s="609" t="s">
        <v>414</v>
      </c>
      <c r="B19" s="973">
        <v>2946</v>
      </c>
      <c r="C19" s="973">
        <v>690</v>
      </c>
      <c r="D19" s="973">
        <v>2087</v>
      </c>
      <c r="E19" s="973">
        <v>114</v>
      </c>
      <c r="F19" s="973">
        <v>42</v>
      </c>
      <c r="G19" s="973">
        <v>130</v>
      </c>
      <c r="H19" s="983">
        <v>2383</v>
      </c>
      <c r="I19" s="479"/>
      <c r="J19" s="371"/>
      <c r="K19" s="371"/>
      <c r="L19" s="371"/>
      <c r="M19" s="371"/>
    </row>
    <row r="20" spans="1:13" ht="15" customHeight="1">
      <c r="A20" s="963" t="s">
        <v>246</v>
      </c>
      <c r="B20" s="687">
        <v>9396</v>
      </c>
      <c r="C20" s="685">
        <v>5609</v>
      </c>
      <c r="D20" s="685">
        <v>2928</v>
      </c>
      <c r="E20" s="685">
        <v>593</v>
      </c>
      <c r="F20" s="685">
        <v>176</v>
      </c>
      <c r="G20" s="686">
        <v>644</v>
      </c>
      <c r="H20" s="686">
        <v>3100</v>
      </c>
      <c r="I20" s="479"/>
      <c r="J20" s="369"/>
      <c r="K20" s="371"/>
      <c r="L20" s="369"/>
      <c r="M20" s="369"/>
    </row>
    <row r="21" spans="1:13" ht="15" customHeight="1">
      <c r="A21" s="963" t="s">
        <v>1516</v>
      </c>
      <c r="B21" s="828"/>
      <c r="C21" s="984"/>
      <c r="D21" s="984"/>
      <c r="E21" s="984"/>
      <c r="F21" s="984"/>
      <c r="G21" s="985"/>
      <c r="H21" s="985"/>
      <c r="I21" s="479"/>
      <c r="J21" s="371"/>
      <c r="K21" s="371"/>
      <c r="L21" s="371"/>
      <c r="M21" s="371"/>
    </row>
    <row r="22" spans="1:13" ht="15" customHeight="1">
      <c r="A22" s="609" t="s">
        <v>247</v>
      </c>
      <c r="B22" s="828">
        <v>3539</v>
      </c>
      <c r="C22" s="973">
        <v>2193</v>
      </c>
      <c r="D22" s="973">
        <v>1088</v>
      </c>
      <c r="E22" s="973">
        <v>176</v>
      </c>
      <c r="F22" s="973">
        <v>68</v>
      </c>
      <c r="G22" s="983">
        <v>184</v>
      </c>
      <c r="H22" s="983">
        <v>1226</v>
      </c>
      <c r="I22" s="479"/>
      <c r="J22" s="371"/>
      <c r="K22" s="371"/>
      <c r="L22" s="371"/>
      <c r="M22" s="371"/>
    </row>
    <row r="23" spans="1:13" ht="15" customHeight="1">
      <c r="A23" s="609" t="s">
        <v>248</v>
      </c>
      <c r="B23" s="828">
        <v>1324</v>
      </c>
      <c r="C23" s="973">
        <v>760</v>
      </c>
      <c r="D23" s="973">
        <v>381</v>
      </c>
      <c r="E23" s="973">
        <v>125</v>
      </c>
      <c r="F23" s="973">
        <v>24</v>
      </c>
      <c r="G23" s="983">
        <v>137</v>
      </c>
      <c r="H23" s="983">
        <v>553</v>
      </c>
      <c r="I23" s="479"/>
      <c r="J23" s="371"/>
    </row>
    <row r="24" spans="1:13" ht="15" customHeight="1">
      <c r="A24" s="609" t="s">
        <v>249</v>
      </c>
      <c r="B24" s="828">
        <v>2550</v>
      </c>
      <c r="C24" s="973">
        <v>1707</v>
      </c>
      <c r="D24" s="973">
        <v>617</v>
      </c>
      <c r="E24" s="973">
        <v>140</v>
      </c>
      <c r="F24" s="973">
        <v>49</v>
      </c>
      <c r="G24" s="983">
        <v>159</v>
      </c>
      <c r="H24" s="983">
        <v>861</v>
      </c>
      <c r="I24" s="479"/>
      <c r="J24" s="371"/>
    </row>
    <row r="25" spans="1:13" ht="15" customHeight="1">
      <c r="A25" s="609" t="s">
        <v>250</v>
      </c>
      <c r="B25" s="828">
        <v>1983</v>
      </c>
      <c r="C25" s="973">
        <v>949</v>
      </c>
      <c r="D25" s="973">
        <v>842</v>
      </c>
      <c r="E25" s="973">
        <v>152</v>
      </c>
      <c r="F25" s="973">
        <v>35</v>
      </c>
      <c r="G25" s="983">
        <v>164</v>
      </c>
      <c r="H25" s="983">
        <v>460</v>
      </c>
      <c r="I25" s="479"/>
      <c r="J25" s="369"/>
    </row>
    <row r="26" spans="1:13" ht="15" customHeight="1">
      <c r="A26" s="963" t="s">
        <v>592</v>
      </c>
      <c r="B26" s="687">
        <v>11422</v>
      </c>
      <c r="C26" s="688">
        <v>4898</v>
      </c>
      <c r="D26" s="688">
        <v>5790</v>
      </c>
      <c r="E26" s="688">
        <v>423</v>
      </c>
      <c r="F26" s="688">
        <v>101</v>
      </c>
      <c r="G26" s="689">
        <v>479</v>
      </c>
      <c r="H26" s="687">
        <v>3122</v>
      </c>
      <c r="I26" s="479"/>
      <c r="J26" s="369"/>
    </row>
    <row r="27" spans="1:13" ht="15" customHeight="1">
      <c r="A27" s="963" t="s">
        <v>1557</v>
      </c>
      <c r="B27" s="828"/>
      <c r="C27" s="492"/>
      <c r="D27" s="492"/>
      <c r="E27" s="492"/>
      <c r="F27" s="492"/>
      <c r="G27" s="479"/>
      <c r="H27" s="828"/>
      <c r="I27" s="479"/>
      <c r="J27" s="386"/>
    </row>
    <row r="28" spans="1:13" ht="15" customHeight="1">
      <c r="A28" s="609" t="s">
        <v>252</v>
      </c>
      <c r="B28" s="973">
        <v>2678</v>
      </c>
      <c r="C28" s="973">
        <v>1581</v>
      </c>
      <c r="D28" s="973">
        <v>928</v>
      </c>
      <c r="E28" s="973">
        <v>109</v>
      </c>
      <c r="F28" s="973">
        <v>19</v>
      </c>
      <c r="G28" s="973">
        <v>123</v>
      </c>
      <c r="H28" s="983">
        <v>496</v>
      </c>
      <c r="I28" s="479"/>
      <c r="J28" s="371"/>
    </row>
    <row r="29" spans="1:13" ht="15" customHeight="1">
      <c r="A29" s="609" t="s">
        <v>253</v>
      </c>
      <c r="B29" s="973">
        <v>593</v>
      </c>
      <c r="C29" s="973">
        <v>401</v>
      </c>
      <c r="D29" s="973">
        <v>63</v>
      </c>
      <c r="E29" s="973">
        <v>44</v>
      </c>
      <c r="F29" s="973">
        <v>15</v>
      </c>
      <c r="G29" s="973">
        <v>50</v>
      </c>
      <c r="H29" s="983">
        <v>209</v>
      </c>
      <c r="I29" s="401"/>
      <c r="J29" s="371"/>
    </row>
    <row r="30" spans="1:13" ht="15" customHeight="1">
      <c r="A30" s="609" t="s">
        <v>254</v>
      </c>
      <c r="B30" s="973">
        <v>1149</v>
      </c>
      <c r="C30" s="973">
        <v>699</v>
      </c>
      <c r="D30" s="973">
        <v>154</v>
      </c>
      <c r="E30" s="973">
        <v>182</v>
      </c>
      <c r="F30" s="973">
        <v>25</v>
      </c>
      <c r="G30" s="973">
        <v>209</v>
      </c>
      <c r="H30" s="983">
        <v>486</v>
      </c>
      <c r="I30" s="401"/>
      <c r="J30" s="386"/>
    </row>
    <row r="31" spans="1:13">
      <c r="A31" s="986" t="s">
        <v>238</v>
      </c>
      <c r="B31" s="973"/>
      <c r="C31" s="973"/>
      <c r="D31" s="973"/>
      <c r="E31" s="973"/>
      <c r="F31" s="973"/>
      <c r="G31" s="973"/>
      <c r="H31" s="983"/>
      <c r="I31" s="401"/>
      <c r="J31" s="386"/>
    </row>
    <row r="32" spans="1:13">
      <c r="A32" s="1423" t="s">
        <v>239</v>
      </c>
      <c r="B32" s="973"/>
      <c r="C32" s="973"/>
      <c r="D32" s="973"/>
      <c r="E32" s="973"/>
      <c r="F32" s="973"/>
      <c r="G32" s="973"/>
      <c r="H32" s="983"/>
      <c r="I32" s="401"/>
    </row>
    <row r="33" spans="1:9">
      <c r="A33" s="609" t="s">
        <v>255</v>
      </c>
      <c r="B33" s="973">
        <v>7002</v>
      </c>
      <c r="C33" s="973">
        <v>2217</v>
      </c>
      <c r="D33" s="973">
        <v>4645</v>
      </c>
      <c r="E33" s="973">
        <v>88</v>
      </c>
      <c r="F33" s="973">
        <v>42</v>
      </c>
      <c r="G33" s="973">
        <v>97</v>
      </c>
      <c r="H33" s="983">
        <v>1931</v>
      </c>
      <c r="I33" s="401"/>
    </row>
    <row r="34" spans="1:9" ht="19.95" customHeight="1">
      <c r="A34" s="478" t="s">
        <v>2074</v>
      </c>
      <c r="B34" s="479"/>
      <c r="C34" s="479"/>
      <c r="D34" s="479"/>
      <c r="E34" s="479"/>
      <c r="F34" s="479"/>
      <c r="G34" s="479"/>
      <c r="H34" s="987"/>
      <c r="I34" s="401"/>
    </row>
    <row r="35" spans="1:9" s="480" customFormat="1">
      <c r="A35" s="1282" t="s">
        <v>1878</v>
      </c>
    </row>
    <row r="36" spans="1:9" s="1343" customFormat="1">
      <c r="A36" s="1430" t="s">
        <v>2077</v>
      </c>
    </row>
    <row r="37" spans="1:9" s="1343" customFormat="1">
      <c r="A37" s="1430" t="s">
        <v>1879</v>
      </c>
    </row>
    <row r="38" spans="1:9">
      <c r="A38" s="480"/>
      <c r="B38" s="480"/>
      <c r="C38" s="480"/>
      <c r="D38" s="480"/>
      <c r="E38" s="480"/>
      <c r="F38" s="480"/>
      <c r="G38" s="480"/>
      <c r="H38" s="480"/>
      <c r="I38" s="480"/>
    </row>
    <row r="39" spans="1:9">
      <c r="A39" s="480"/>
      <c r="B39" s="480"/>
      <c r="C39" s="480"/>
      <c r="D39" s="480"/>
      <c r="E39" s="480"/>
      <c r="F39" s="480"/>
      <c r="G39" s="480"/>
      <c r="H39" s="480"/>
      <c r="I39" s="480"/>
    </row>
    <row r="40" spans="1:9">
      <c r="A40" s="480"/>
      <c r="B40" s="480"/>
      <c r="C40" s="480"/>
      <c r="D40" s="480"/>
      <c r="E40" s="480"/>
      <c r="F40" s="480"/>
      <c r="G40" s="480"/>
      <c r="H40" s="480"/>
      <c r="I40" s="480"/>
    </row>
  </sheetData>
  <mergeCells count="12">
    <mergeCell ref="A2:D2"/>
    <mergeCell ref="F5:F12"/>
    <mergeCell ref="H5:H12"/>
    <mergeCell ref="G5:G12"/>
    <mergeCell ref="A1:F1"/>
    <mergeCell ref="A3:A12"/>
    <mergeCell ref="B3:B12"/>
    <mergeCell ref="C3:E4"/>
    <mergeCell ref="F3:H4"/>
    <mergeCell ref="C5:C12"/>
    <mergeCell ref="D5:D12"/>
    <mergeCell ref="E5:E12"/>
  </mergeCells>
  <hyperlinks>
    <hyperlink ref="G1" location="'Spis tablic     List of tables'!A81" display="Powrót do spisu tablic"/>
    <hyperlink ref="G2" location="'Spis tablic     List of tables'!A80"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showGridLines="0" zoomScaleNormal="100" workbookViewId="0">
      <selection sqref="A1:F1"/>
    </sheetView>
  </sheetViews>
  <sheetFormatPr defaultColWidth="9" defaultRowHeight="13.2"/>
  <cols>
    <col min="1" max="1" width="20.69921875" style="4" customWidth="1"/>
    <col min="2" max="8" width="14.19921875" style="4" customWidth="1"/>
    <col min="9" max="16384" width="9" style="4"/>
  </cols>
  <sheetData>
    <row r="1" spans="1:10" ht="14.85" customHeight="1">
      <c r="A1" s="1820" t="s">
        <v>2078</v>
      </c>
      <c r="B1" s="1820"/>
      <c r="C1" s="1820"/>
      <c r="D1" s="1820"/>
      <c r="E1" s="1820"/>
      <c r="F1" s="1894"/>
      <c r="G1" s="97" t="s">
        <v>31</v>
      </c>
    </row>
    <row r="2" spans="1:10" s="1309" customFormat="1" ht="14.85" customHeight="1">
      <c r="A2" s="2397" t="s">
        <v>1766</v>
      </c>
      <c r="B2" s="2397"/>
      <c r="C2" s="2397"/>
      <c r="D2" s="2404"/>
      <c r="E2" s="1896"/>
      <c r="F2" s="1896"/>
      <c r="G2" s="1802" t="s">
        <v>283</v>
      </c>
      <c r="H2" s="1802"/>
    </row>
    <row r="3" spans="1:10" ht="20.100000000000001" customHeight="1">
      <c r="A3" s="1808" t="s">
        <v>1559</v>
      </c>
      <c r="B3" s="1804" t="s">
        <v>1560</v>
      </c>
      <c r="C3" s="2088"/>
      <c r="D3" s="2088"/>
      <c r="E3" s="2089"/>
      <c r="F3" s="1847" t="s">
        <v>1558</v>
      </c>
      <c r="G3" s="1821"/>
      <c r="H3" s="1821"/>
    </row>
    <row r="4" spans="1:10" ht="15" customHeight="1">
      <c r="A4" s="1809"/>
      <c r="B4" s="1817"/>
      <c r="C4" s="1880" t="s">
        <v>1561</v>
      </c>
      <c r="D4" s="2371" t="s">
        <v>1546</v>
      </c>
      <c r="E4" s="1880" t="s">
        <v>1562</v>
      </c>
      <c r="F4" s="1880" t="s">
        <v>1563</v>
      </c>
      <c r="G4" s="1880" t="s">
        <v>1555</v>
      </c>
      <c r="H4" s="2115" t="s">
        <v>1564</v>
      </c>
    </row>
    <row r="5" spans="1:10" ht="15" customHeight="1">
      <c r="A5" s="1809"/>
      <c r="B5" s="1817"/>
      <c r="C5" s="1817"/>
      <c r="D5" s="1812"/>
      <c r="E5" s="1817"/>
      <c r="F5" s="1817"/>
      <c r="G5" s="1968"/>
      <c r="H5" s="1805"/>
    </row>
    <row r="6" spans="1:10" ht="15" customHeight="1">
      <c r="A6" s="1809"/>
      <c r="B6" s="1817"/>
      <c r="C6" s="1817"/>
      <c r="D6" s="1812"/>
      <c r="E6" s="1817"/>
      <c r="F6" s="1817"/>
      <c r="G6" s="1968"/>
      <c r="H6" s="1805"/>
    </row>
    <row r="7" spans="1:10" ht="15" customHeight="1">
      <c r="A7" s="1809"/>
      <c r="B7" s="1817"/>
      <c r="C7" s="1817"/>
      <c r="D7" s="1812"/>
      <c r="E7" s="1817"/>
      <c r="F7" s="1817"/>
      <c r="G7" s="1968"/>
      <c r="H7" s="1805"/>
    </row>
    <row r="8" spans="1:10" ht="15" customHeight="1">
      <c r="A8" s="1809"/>
      <c r="B8" s="1817"/>
      <c r="C8" s="1817"/>
      <c r="D8" s="1812"/>
      <c r="E8" s="1817"/>
      <c r="F8" s="1817"/>
      <c r="G8" s="1968"/>
      <c r="H8" s="1805"/>
    </row>
    <row r="9" spans="1:10" ht="15" customHeight="1">
      <c r="A9" s="1809"/>
      <c r="B9" s="1817"/>
      <c r="C9" s="1817"/>
      <c r="D9" s="1812"/>
      <c r="E9" s="1817"/>
      <c r="F9" s="1817"/>
      <c r="G9" s="1968"/>
      <c r="H9" s="1805"/>
    </row>
    <row r="10" spans="1:10" ht="15" customHeight="1">
      <c r="A10" s="1809"/>
      <c r="B10" s="1817"/>
      <c r="C10" s="1817"/>
      <c r="D10" s="1812"/>
      <c r="E10" s="1817"/>
      <c r="F10" s="1817"/>
      <c r="G10" s="1969"/>
      <c r="H10" s="1805"/>
    </row>
    <row r="11" spans="1:10" ht="15" customHeight="1">
      <c r="A11" s="739"/>
      <c r="B11" s="2079" t="s">
        <v>815</v>
      </c>
      <c r="C11" s="2080"/>
      <c r="D11" s="2080"/>
      <c r="E11" s="2080"/>
      <c r="F11" s="2080"/>
      <c r="G11" s="2080"/>
      <c r="H11" s="2080"/>
    </row>
    <row r="12" spans="1:10" s="127" customFormat="1" ht="20.100000000000001" customHeight="1">
      <c r="A12" s="970" t="s">
        <v>115</v>
      </c>
      <c r="B12" s="317">
        <v>82.37</v>
      </c>
      <c r="C12" s="695">
        <v>73.3</v>
      </c>
      <c r="D12" s="317">
        <v>93.02</v>
      </c>
      <c r="E12" s="695">
        <v>98.36</v>
      </c>
      <c r="F12" s="317">
        <v>81.819999999999993</v>
      </c>
      <c r="G12" s="696">
        <v>98.39</v>
      </c>
      <c r="H12" s="696">
        <v>61.7</v>
      </c>
    </row>
    <row r="13" spans="1:10" s="127" customFormat="1" ht="15" customHeight="1">
      <c r="A13" s="1428" t="s">
        <v>116</v>
      </c>
      <c r="B13" s="168"/>
      <c r="C13" s="169"/>
      <c r="D13" s="168"/>
      <c r="E13" s="169"/>
      <c r="F13" s="168"/>
      <c r="G13" s="588"/>
      <c r="H13" s="588"/>
    </row>
    <row r="14" spans="1:10" s="127" customFormat="1" ht="20.100000000000001" customHeight="1">
      <c r="A14" s="971" t="s">
        <v>1565</v>
      </c>
      <c r="B14" s="192"/>
      <c r="C14" s="192"/>
      <c r="D14" s="192"/>
      <c r="E14" s="192"/>
      <c r="F14" s="192"/>
      <c r="G14" s="988"/>
      <c r="H14" s="988"/>
    </row>
    <row r="15" spans="1:10" s="127" customFormat="1" ht="20.100000000000001" customHeight="1">
      <c r="A15" s="522" t="s">
        <v>230</v>
      </c>
      <c r="B15" s="184">
        <v>88.04</v>
      </c>
      <c r="C15" s="184">
        <v>77.66</v>
      </c>
      <c r="D15" s="184">
        <v>96.16</v>
      </c>
      <c r="E15" s="184">
        <v>97.61</v>
      </c>
      <c r="F15" s="184">
        <v>86.59</v>
      </c>
      <c r="G15" s="361">
        <v>97.8</v>
      </c>
      <c r="H15" s="361">
        <v>54.97</v>
      </c>
    </row>
    <row r="16" spans="1:10" s="127" customFormat="1" ht="15" customHeight="1">
      <c r="A16" s="522" t="s">
        <v>1566</v>
      </c>
      <c r="B16" s="192"/>
      <c r="C16" s="192"/>
      <c r="D16" s="192"/>
      <c r="E16" s="192"/>
      <c r="F16" s="192"/>
      <c r="G16" s="988"/>
      <c r="H16" s="988"/>
      <c r="I16" s="180"/>
      <c r="J16" s="180"/>
    </row>
    <row r="17" spans="1:10" s="127" customFormat="1" ht="15" customHeight="1">
      <c r="A17" s="520" t="s">
        <v>231</v>
      </c>
      <c r="B17" s="192">
        <v>97.015174865722699</v>
      </c>
      <c r="C17" s="192">
        <v>88.041595458984403</v>
      </c>
      <c r="D17" s="192">
        <v>99.329139709472699</v>
      </c>
      <c r="E17" s="192">
        <v>95.652175903320298</v>
      </c>
      <c r="F17" s="192">
        <v>86.956520080566406</v>
      </c>
      <c r="G17" s="192">
        <v>95.192306518554702</v>
      </c>
      <c r="H17" s="988">
        <v>67.1568603515625</v>
      </c>
      <c r="I17" s="180"/>
      <c r="J17" s="180"/>
    </row>
    <row r="18" spans="1:10" s="127" customFormat="1" ht="15" customHeight="1">
      <c r="A18" s="520" t="s">
        <v>232</v>
      </c>
      <c r="B18" s="192">
        <v>77.043899536132798</v>
      </c>
      <c r="C18" s="192">
        <v>74.088394165039105</v>
      </c>
      <c r="D18" s="192">
        <v>61.304347991943402</v>
      </c>
      <c r="E18" s="192">
        <v>98.381874084472699</v>
      </c>
      <c r="F18" s="192">
        <v>88.732391357421903</v>
      </c>
      <c r="G18" s="192">
        <v>98.337951660156193</v>
      </c>
      <c r="H18" s="988">
        <v>56.298450469970703</v>
      </c>
      <c r="I18" s="180"/>
      <c r="J18" s="180"/>
    </row>
    <row r="19" spans="1:10" s="127" customFormat="1" ht="15" customHeight="1">
      <c r="A19" s="520" t="s">
        <v>233</v>
      </c>
      <c r="B19" s="192">
        <v>78.35498046875</v>
      </c>
      <c r="C19" s="192">
        <v>74.303405761718807</v>
      </c>
      <c r="D19" s="192">
        <v>55.882354736328097</v>
      </c>
      <c r="E19" s="192">
        <v>100</v>
      </c>
      <c r="F19" s="192">
        <v>88.888885498046903</v>
      </c>
      <c r="G19" s="192">
        <v>100</v>
      </c>
      <c r="H19" s="988">
        <v>31.8584079742432</v>
      </c>
      <c r="I19" s="180"/>
      <c r="J19" s="180"/>
    </row>
    <row r="20" spans="1:10" s="127" customFormat="1" ht="15" customHeight="1">
      <c r="A20" s="520" t="s">
        <v>234</v>
      </c>
      <c r="B20" s="192">
        <v>80.157173156738295</v>
      </c>
      <c r="C20" s="192">
        <v>78</v>
      </c>
      <c r="D20" s="192">
        <v>73.809524536132798</v>
      </c>
      <c r="E20" s="192">
        <v>99.082565307617202</v>
      </c>
      <c r="F20" s="192">
        <v>78.260871887207003</v>
      </c>
      <c r="G20" s="192">
        <v>99.193550109863295</v>
      </c>
      <c r="H20" s="988">
        <v>49.8480224609375</v>
      </c>
      <c r="I20" s="180"/>
      <c r="J20" s="180"/>
    </row>
    <row r="21" spans="1:10" s="127" customFormat="1" ht="15" customHeight="1">
      <c r="A21" s="520" t="s">
        <v>235</v>
      </c>
      <c r="B21" s="192">
        <v>84.098937988281193</v>
      </c>
      <c r="C21" s="192">
        <v>67.460319519042997</v>
      </c>
      <c r="D21" s="192">
        <v>97.058822631835895</v>
      </c>
      <c r="E21" s="192">
        <v>98.387100219726605</v>
      </c>
      <c r="F21" s="192">
        <v>100</v>
      </c>
      <c r="G21" s="192">
        <v>98.611114501953097</v>
      </c>
      <c r="H21" s="988">
        <v>60.919540405273402</v>
      </c>
      <c r="I21" s="180"/>
      <c r="J21" s="180"/>
    </row>
    <row r="22" spans="1:10" s="127" customFormat="1" ht="15" customHeight="1">
      <c r="A22" s="520" t="s">
        <v>236</v>
      </c>
      <c r="B22" s="192">
        <v>77.054519653320298</v>
      </c>
      <c r="C22" s="192">
        <v>73.804100036621094</v>
      </c>
      <c r="D22" s="192">
        <v>77.215187072753906</v>
      </c>
      <c r="E22" s="192">
        <v>94.244606018066406</v>
      </c>
      <c r="F22" s="192">
        <v>82.758621215820298</v>
      </c>
      <c r="G22" s="192">
        <v>95.5128173828125</v>
      </c>
      <c r="H22" s="988">
        <v>49.078342437744098</v>
      </c>
      <c r="I22" s="180"/>
      <c r="J22" s="180"/>
    </row>
    <row r="23" spans="1:10" s="127" customFormat="1" ht="15" customHeight="1">
      <c r="A23" s="522" t="s">
        <v>237</v>
      </c>
      <c r="B23" s="184">
        <v>62.63</v>
      </c>
      <c r="C23" s="184">
        <v>57.44</v>
      </c>
      <c r="D23" s="184">
        <v>71.94</v>
      </c>
      <c r="E23" s="184">
        <v>97.2</v>
      </c>
      <c r="F23" s="184">
        <v>70.89</v>
      </c>
      <c r="G23" s="361">
        <v>97.48</v>
      </c>
      <c r="H23" s="361">
        <v>46.86</v>
      </c>
      <c r="I23" s="180"/>
      <c r="J23" s="180"/>
    </row>
    <row r="24" spans="1:10" s="127" customFormat="1" ht="15" customHeight="1">
      <c r="A24" s="873" t="s">
        <v>238</v>
      </c>
      <c r="B24" s="192"/>
      <c r="C24" s="192"/>
      <c r="D24" s="192"/>
      <c r="E24" s="192"/>
      <c r="F24" s="192"/>
      <c r="G24" s="988"/>
      <c r="H24" s="988"/>
      <c r="I24" s="180"/>
      <c r="J24" s="180"/>
    </row>
    <row r="25" spans="1:10" s="127" customFormat="1" ht="15" customHeight="1">
      <c r="A25" s="1427" t="s">
        <v>239</v>
      </c>
      <c r="B25" s="192"/>
      <c r="C25" s="192"/>
      <c r="D25" s="192"/>
      <c r="E25" s="192"/>
      <c r="F25" s="192"/>
      <c r="G25" s="988"/>
      <c r="H25" s="988"/>
      <c r="I25" s="180"/>
      <c r="J25" s="180"/>
    </row>
    <row r="26" spans="1:10" s="127" customFormat="1" ht="15" customHeight="1">
      <c r="A26" s="520" t="s">
        <v>240</v>
      </c>
      <c r="B26" s="192">
        <v>62.63</v>
      </c>
      <c r="C26" s="192">
        <v>57.44</v>
      </c>
      <c r="D26" s="192">
        <v>71.94</v>
      </c>
      <c r="E26" s="192">
        <v>97.2</v>
      </c>
      <c r="F26" s="192">
        <v>70.89</v>
      </c>
      <c r="G26" s="192">
        <v>97.48</v>
      </c>
      <c r="H26" s="988">
        <v>46.86</v>
      </c>
      <c r="I26" s="180"/>
      <c r="J26" s="180"/>
    </row>
    <row r="27" spans="1:10" s="127" customFormat="1" ht="20.100000000000001" customHeight="1">
      <c r="A27" s="522" t="s">
        <v>241</v>
      </c>
      <c r="B27" s="184">
        <v>88.89</v>
      </c>
      <c r="C27" s="184">
        <v>84.29</v>
      </c>
      <c r="D27" s="184">
        <v>94.5</v>
      </c>
      <c r="E27" s="184">
        <v>99.79</v>
      </c>
      <c r="F27" s="184">
        <v>87.62</v>
      </c>
      <c r="G27" s="361">
        <v>99.82</v>
      </c>
      <c r="H27" s="361">
        <v>68.010000000000005</v>
      </c>
      <c r="I27" s="180"/>
      <c r="J27" s="180"/>
    </row>
    <row r="28" spans="1:10" s="127" customFormat="1" ht="15" customHeight="1">
      <c r="A28" s="522" t="s">
        <v>1567</v>
      </c>
      <c r="B28" s="192"/>
      <c r="C28" s="192"/>
      <c r="D28" s="192"/>
      <c r="E28" s="192"/>
      <c r="F28" s="192"/>
      <c r="G28" s="988"/>
      <c r="H28" s="988"/>
      <c r="I28" s="180"/>
      <c r="J28" s="180"/>
    </row>
    <row r="29" spans="1:10" s="127" customFormat="1" ht="15" customHeight="1">
      <c r="A29" s="520" t="s">
        <v>242</v>
      </c>
      <c r="B29" s="192">
        <v>91.261535644531193</v>
      </c>
      <c r="C29" s="192">
        <v>91.941390991210895</v>
      </c>
      <c r="D29" s="192">
        <v>77.536231994628906</v>
      </c>
      <c r="E29" s="192">
        <v>99.019607543945298</v>
      </c>
      <c r="F29" s="192">
        <v>88.888885498046903</v>
      </c>
      <c r="G29" s="192">
        <v>99.122810363769503</v>
      </c>
      <c r="H29" s="988">
        <v>57.543861389160199</v>
      </c>
      <c r="I29" s="180"/>
      <c r="J29" s="180"/>
    </row>
    <row r="30" spans="1:10" s="127" customFormat="1" ht="15" customHeight="1">
      <c r="A30" s="520" t="s">
        <v>243</v>
      </c>
      <c r="B30" s="192">
        <v>80.785125732421903</v>
      </c>
      <c r="C30" s="192">
        <v>70.355728149414105</v>
      </c>
      <c r="D30" s="192">
        <v>89.442817687988295</v>
      </c>
      <c r="E30" s="192">
        <v>100</v>
      </c>
      <c r="F30" s="192">
        <v>83.333335876464801</v>
      </c>
      <c r="G30" s="192">
        <v>100</v>
      </c>
      <c r="H30" s="988">
        <v>46.564884185791001</v>
      </c>
      <c r="I30" s="180"/>
      <c r="J30" s="180"/>
    </row>
    <row r="31" spans="1:10" s="127" customFormat="1" ht="15" customHeight="1">
      <c r="A31" s="520" t="s">
        <v>244</v>
      </c>
      <c r="B31" s="192">
        <v>91.107925415039105</v>
      </c>
      <c r="C31" s="192">
        <v>78.787879943847699</v>
      </c>
      <c r="D31" s="192">
        <v>97.617515563964801</v>
      </c>
      <c r="E31" s="192">
        <v>99.516906738281193</v>
      </c>
      <c r="F31" s="192">
        <v>92.592590332031193</v>
      </c>
      <c r="G31" s="192">
        <v>99.572647094726605</v>
      </c>
      <c r="H31" s="988">
        <v>62.335216522216797</v>
      </c>
      <c r="I31" s="180"/>
      <c r="J31" s="180"/>
    </row>
    <row r="32" spans="1:10" s="127" customFormat="1" ht="15" customHeight="1">
      <c r="A32" s="873" t="s">
        <v>238</v>
      </c>
      <c r="B32" s="192"/>
      <c r="C32" s="192"/>
      <c r="D32" s="192"/>
      <c r="E32" s="192"/>
      <c r="F32" s="192"/>
      <c r="G32" s="192"/>
      <c r="H32" s="988"/>
      <c r="I32" s="180"/>
      <c r="J32" s="180"/>
    </row>
    <row r="33" spans="1:10" s="127" customFormat="1" ht="15" customHeight="1">
      <c r="A33" s="1427" t="s">
        <v>239</v>
      </c>
      <c r="B33" s="192"/>
      <c r="C33" s="192"/>
      <c r="D33" s="192"/>
      <c r="E33" s="192"/>
      <c r="F33" s="192"/>
      <c r="G33" s="192"/>
      <c r="H33" s="988"/>
      <c r="I33" s="180"/>
      <c r="J33" s="180"/>
    </row>
    <row r="34" spans="1:10" s="127" customFormat="1" ht="15" customHeight="1">
      <c r="A34" s="873" t="s">
        <v>245</v>
      </c>
      <c r="B34" s="192">
        <v>88.187438964843807</v>
      </c>
      <c r="C34" s="192">
        <v>85.208534240722699</v>
      </c>
      <c r="D34" s="192">
        <v>93.612075805664105</v>
      </c>
      <c r="E34" s="192">
        <v>100</v>
      </c>
      <c r="F34" s="192">
        <v>73.333335876464801</v>
      </c>
      <c r="G34" s="192">
        <v>100</v>
      </c>
      <c r="H34" s="988">
        <v>76.587890625</v>
      </c>
      <c r="I34" s="180"/>
      <c r="J34" s="180"/>
    </row>
    <row r="35" spans="1:10" ht="19.95" customHeight="1">
      <c r="A35" s="476" t="s">
        <v>2133</v>
      </c>
      <c r="B35" s="477"/>
      <c r="C35" s="477"/>
      <c r="D35" s="477"/>
      <c r="E35" s="477"/>
      <c r="F35" s="477"/>
      <c r="G35" s="477"/>
      <c r="H35" s="477"/>
    </row>
    <row r="36" spans="1:10" s="1309" customFormat="1">
      <c r="A36" s="1304" t="s">
        <v>2134</v>
      </c>
    </row>
    <row r="37" spans="1:10">
      <c r="A37" s="477"/>
      <c r="B37" s="477"/>
      <c r="C37" s="477"/>
      <c r="D37" s="477"/>
      <c r="E37" s="477"/>
      <c r="F37" s="477"/>
      <c r="G37" s="477"/>
      <c r="H37" s="477"/>
    </row>
  </sheetData>
  <mergeCells count="14">
    <mergeCell ref="A3:A10"/>
    <mergeCell ref="B3:B10"/>
    <mergeCell ref="C3:E3"/>
    <mergeCell ref="A1:F1"/>
    <mergeCell ref="A2:F2"/>
    <mergeCell ref="F3:H3"/>
    <mergeCell ref="C4:C10"/>
    <mergeCell ref="G4:G10"/>
    <mergeCell ref="G2:H2"/>
    <mergeCell ref="B11:H11"/>
    <mergeCell ref="D4:D10"/>
    <mergeCell ref="E4:E10"/>
    <mergeCell ref="F4:F10"/>
    <mergeCell ref="H4:H10"/>
  </mergeCells>
  <phoneticPr fontId="0" type="noConversion"/>
  <hyperlinks>
    <hyperlink ref="G1" location="'Spis tablic     List of tables'!A82" display="Powrót do spisu tablic"/>
    <hyperlink ref="G2:H2" location="'Spis tablic     List of tables'!A81"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31"/>
  <sheetViews>
    <sheetView showGridLines="0" zoomScaleNormal="100" workbookViewId="0">
      <selection sqref="A1:D1"/>
    </sheetView>
  </sheetViews>
  <sheetFormatPr defaultColWidth="9" defaultRowHeight="13.2"/>
  <cols>
    <col min="1" max="1" width="8.09765625" style="16" customWidth="1"/>
    <col min="2" max="2" width="12.3984375" style="16" customWidth="1"/>
    <col min="3" max="11" width="12.59765625" style="16" customWidth="1"/>
    <col min="12" max="16384" width="9" style="16"/>
  </cols>
  <sheetData>
    <row r="1" spans="1:95" ht="12.75" customHeight="1">
      <c r="A1" s="1807" t="s">
        <v>152</v>
      </c>
      <c r="B1" s="1807"/>
      <c r="C1" s="1807"/>
      <c r="D1" s="1807"/>
      <c r="E1" s="738"/>
      <c r="I1" s="97" t="s">
        <v>31</v>
      </c>
    </row>
    <row r="2" spans="1:95" s="1321" customFormat="1" ht="12.75" customHeight="1">
      <c r="A2" s="1819" t="s">
        <v>153</v>
      </c>
      <c r="B2" s="1819"/>
      <c r="C2" s="1819"/>
      <c r="D2" s="1819"/>
      <c r="E2" s="1480"/>
      <c r="I2" s="1486" t="s">
        <v>283</v>
      </c>
    </row>
    <row r="3" spans="1:95" s="21" customFormat="1" ht="12.75" customHeight="1">
      <c r="A3" s="1893" t="s">
        <v>466</v>
      </c>
      <c r="B3" s="1893"/>
      <c r="C3" s="1893"/>
      <c r="D3" s="1893"/>
      <c r="E3" s="1893"/>
      <c r="F3" s="1894"/>
    </row>
    <row r="4" spans="1:95" s="31" customFormat="1" ht="12.75" customHeight="1">
      <c r="A4" s="1892" t="s">
        <v>154</v>
      </c>
      <c r="B4" s="1892"/>
      <c r="C4" s="1892"/>
      <c r="D4" s="1892"/>
      <c r="E4" s="111"/>
      <c r="F4" s="21"/>
      <c r="G4" s="21"/>
    </row>
    <row r="5" spans="1:95" s="1323" customFormat="1" ht="12.75" customHeight="1">
      <c r="A5" s="1895" t="s">
        <v>467</v>
      </c>
      <c r="B5" s="1895"/>
      <c r="C5" s="1895"/>
      <c r="D5" s="1895"/>
      <c r="E5" s="1895"/>
      <c r="F5" s="1896"/>
    </row>
    <row r="6" spans="1:95" s="1323" customFormat="1" ht="12.75" customHeight="1">
      <c r="A6" s="1891" t="s">
        <v>155</v>
      </c>
      <c r="B6" s="1891"/>
      <c r="C6" s="1891"/>
      <c r="D6" s="1891"/>
      <c r="E6" s="1539"/>
    </row>
    <row r="7" spans="1:95" s="32" customFormat="1" ht="15" customHeight="1">
      <c r="A7" s="1903" t="s">
        <v>917</v>
      </c>
      <c r="B7" s="1904"/>
      <c r="C7" s="1916"/>
      <c r="D7" s="1903"/>
      <c r="E7" s="1903"/>
      <c r="F7" s="1903"/>
      <c r="G7" s="1903"/>
      <c r="H7" s="1903"/>
      <c r="I7" s="1903"/>
      <c r="J7" s="1903"/>
      <c r="K7" s="1917"/>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1"/>
      <c r="CK7" s="31"/>
      <c r="CL7" s="31"/>
      <c r="CM7" s="31"/>
      <c r="CN7" s="31"/>
      <c r="CO7" s="31"/>
      <c r="CP7" s="31"/>
      <c r="CQ7" s="31"/>
    </row>
    <row r="8" spans="1:95" s="31" customFormat="1" ht="15.9" customHeight="1">
      <c r="A8" s="1905"/>
      <c r="B8" s="1906"/>
      <c r="C8" s="1909" t="s">
        <v>918</v>
      </c>
      <c r="D8" s="1897" t="s">
        <v>922</v>
      </c>
      <c r="E8" s="1898"/>
      <c r="F8" s="1898"/>
      <c r="G8" s="1898"/>
      <c r="H8" s="1898"/>
      <c r="I8" s="1898"/>
      <c r="J8" s="1899"/>
      <c r="K8" s="1900"/>
    </row>
    <row r="9" spans="1:95" s="31" customFormat="1" ht="15.9" customHeight="1">
      <c r="A9" s="1905"/>
      <c r="B9" s="1906"/>
      <c r="C9" s="1909"/>
      <c r="D9" s="1817" t="s">
        <v>919</v>
      </c>
      <c r="E9" s="1817" t="s">
        <v>920</v>
      </c>
      <c r="F9" s="1903" t="s">
        <v>921</v>
      </c>
      <c r="G9" s="176"/>
      <c r="H9" s="176"/>
      <c r="I9" s="1912"/>
      <c r="J9" s="1913"/>
      <c r="K9" s="425"/>
    </row>
    <row r="10" spans="1:95" s="31" customFormat="1" ht="120" customHeight="1">
      <c r="A10" s="1905"/>
      <c r="B10" s="1906"/>
      <c r="C10" s="1910"/>
      <c r="D10" s="1901"/>
      <c r="E10" s="1901"/>
      <c r="F10" s="1911"/>
      <c r="G10" s="38" t="s">
        <v>923</v>
      </c>
      <c r="H10" s="110" t="s">
        <v>924</v>
      </c>
      <c r="I10" s="196" t="s">
        <v>925</v>
      </c>
      <c r="J10" s="110" t="s">
        <v>926</v>
      </c>
      <c r="K10" s="422" t="s">
        <v>927</v>
      </c>
    </row>
    <row r="11" spans="1:95" s="31" customFormat="1" ht="24" customHeight="1">
      <c r="A11" s="1907"/>
      <c r="B11" s="1908"/>
      <c r="C11" s="1914" t="s">
        <v>928</v>
      </c>
      <c r="D11" s="1915"/>
      <c r="E11" s="1915"/>
      <c r="F11" s="1915"/>
      <c r="G11" s="1915"/>
      <c r="H11" s="1915"/>
      <c r="I11" s="1915"/>
      <c r="J11" s="1915"/>
      <c r="K11" s="1900"/>
    </row>
    <row r="12" spans="1:95" ht="16.2" customHeight="1">
      <c r="A12" s="348">
        <v>2017</v>
      </c>
      <c r="B12" s="101" t="s">
        <v>75</v>
      </c>
      <c r="C12" s="206">
        <v>514.4</v>
      </c>
      <c r="D12" s="206">
        <v>201.185</v>
      </c>
      <c r="E12" s="206">
        <v>2.79</v>
      </c>
      <c r="F12" s="206">
        <v>178.893</v>
      </c>
      <c r="G12" s="206">
        <v>32.414000000000001</v>
      </c>
      <c r="H12" s="209">
        <v>1.2769999999999999</v>
      </c>
      <c r="I12" s="206">
        <v>5.1509999999999998</v>
      </c>
      <c r="J12" s="206">
        <v>7.4539999999999997</v>
      </c>
      <c r="K12" s="143">
        <v>3.2269999999999999</v>
      </c>
    </row>
    <row r="13" spans="1:95" s="27" customFormat="1" ht="16.2" customHeight="1">
      <c r="A13" s="101"/>
      <c r="B13" s="101" t="s">
        <v>76</v>
      </c>
      <c r="C13" s="142">
        <v>514.07799999999997</v>
      </c>
      <c r="D13" s="142">
        <v>201.16300000000001</v>
      </c>
      <c r="E13" s="142">
        <v>2.7440000000000002</v>
      </c>
      <c r="F13" s="142">
        <v>178.922</v>
      </c>
      <c r="G13" s="142">
        <v>32.283000000000001</v>
      </c>
      <c r="H13" s="595">
        <v>1.2769999999999999</v>
      </c>
      <c r="I13" s="142">
        <v>5.1609999999999996</v>
      </c>
      <c r="J13" s="142">
        <v>7.476</v>
      </c>
      <c r="K13" s="143">
        <v>3.2069999999999999</v>
      </c>
    </row>
    <row r="14" spans="1:95" ht="16.2" customHeight="1">
      <c r="A14" s="100"/>
      <c r="B14" s="101" t="s">
        <v>77</v>
      </c>
      <c r="C14" s="206">
        <v>513.94799999999998</v>
      </c>
      <c r="D14" s="206">
        <v>201.01400000000001</v>
      </c>
      <c r="E14" s="206">
        <v>2.7170000000000001</v>
      </c>
      <c r="F14" s="206">
        <v>178.803</v>
      </c>
      <c r="G14" s="206">
        <v>31.995000000000001</v>
      </c>
      <c r="H14" s="209">
        <v>1.2769999999999999</v>
      </c>
      <c r="I14" s="206">
        <v>5.1609999999999996</v>
      </c>
      <c r="J14" s="206">
        <v>7.4539999999999997</v>
      </c>
      <c r="K14" s="143">
        <v>3.2959999999999998</v>
      </c>
    </row>
    <row r="15" spans="1:95" ht="16.2" customHeight="1">
      <c r="A15" s="100"/>
      <c r="B15" s="101" t="s">
        <v>78</v>
      </c>
      <c r="C15" s="206">
        <v>513.38199999999995</v>
      </c>
      <c r="D15" s="206">
        <v>200.45500000000001</v>
      </c>
      <c r="E15" s="206">
        <v>2.6840000000000002</v>
      </c>
      <c r="F15" s="206">
        <v>178.31399999999999</v>
      </c>
      <c r="G15" s="206">
        <v>31.606000000000002</v>
      </c>
      <c r="H15" s="209">
        <v>1.2430000000000001</v>
      </c>
      <c r="I15" s="206">
        <v>5.133</v>
      </c>
      <c r="J15" s="206">
        <v>7.4279999999999999</v>
      </c>
      <c r="K15" s="143">
        <v>3.2879999999999998</v>
      </c>
    </row>
    <row r="16" spans="1:95" ht="16.2" customHeight="1">
      <c r="A16" s="100"/>
      <c r="B16" s="101" t="s">
        <v>79</v>
      </c>
      <c r="C16" s="206">
        <v>514.26499999999999</v>
      </c>
      <c r="D16" s="206">
        <v>199.977</v>
      </c>
      <c r="E16" s="206">
        <v>2.6629999999999998</v>
      </c>
      <c r="F16" s="206">
        <v>177.863</v>
      </c>
      <c r="G16" s="206">
        <v>31.62</v>
      </c>
      <c r="H16" s="209">
        <v>1.216</v>
      </c>
      <c r="I16" s="206">
        <v>5.1680000000000001</v>
      </c>
      <c r="J16" s="206">
        <v>7.4249999999999998</v>
      </c>
      <c r="K16" s="143">
        <v>3.3149999999999999</v>
      </c>
    </row>
    <row r="17" spans="1:11" ht="16.2" customHeight="1">
      <c r="A17" s="100"/>
      <c r="B17" s="101" t="s">
        <v>80</v>
      </c>
      <c r="C17" s="206">
        <v>513.47299999999996</v>
      </c>
      <c r="D17" s="206">
        <v>200.136</v>
      </c>
      <c r="E17" s="206">
        <v>2.5880000000000001</v>
      </c>
      <c r="F17" s="206">
        <v>178.16800000000001</v>
      </c>
      <c r="G17" s="206">
        <v>31.452999999999999</v>
      </c>
      <c r="H17" s="209">
        <v>1.2330000000000001</v>
      </c>
      <c r="I17" s="206">
        <v>5.1230000000000002</v>
      </c>
      <c r="J17" s="206">
        <v>7.3970000000000002</v>
      </c>
      <c r="K17" s="143">
        <v>3.3370000000000002</v>
      </c>
    </row>
    <row r="18" spans="1:11" ht="16.2" customHeight="1">
      <c r="A18" s="100"/>
      <c r="B18" s="101"/>
      <c r="C18" s="206"/>
      <c r="D18" s="206"/>
      <c r="E18" s="206"/>
      <c r="F18" s="206"/>
      <c r="G18" s="206"/>
      <c r="H18" s="209"/>
      <c r="I18" s="206"/>
      <c r="J18" s="206"/>
      <c r="K18" s="143"/>
    </row>
    <row r="19" spans="1:11" ht="16.2" customHeight="1">
      <c r="A19" s="348">
        <v>2018</v>
      </c>
      <c r="B19" s="101" t="s">
        <v>81</v>
      </c>
      <c r="C19" s="206">
        <v>527.75800000000004</v>
      </c>
      <c r="D19" s="206">
        <v>203.643</v>
      </c>
      <c r="E19" s="206">
        <v>2.57</v>
      </c>
      <c r="F19" s="206">
        <v>180.57400000000001</v>
      </c>
      <c r="G19" s="206">
        <v>31.852</v>
      </c>
      <c r="H19" s="209">
        <v>1.2330000000000001</v>
      </c>
      <c r="I19" s="206">
        <v>5.069</v>
      </c>
      <c r="J19" s="206">
        <v>7.71</v>
      </c>
      <c r="K19" s="143">
        <v>3.464</v>
      </c>
    </row>
    <row r="20" spans="1:11" ht="16.2" customHeight="1">
      <c r="A20" s="100"/>
      <c r="B20" s="101" t="s">
        <v>82</v>
      </c>
      <c r="C20" s="206">
        <v>527.83100000000002</v>
      </c>
      <c r="D20" s="206">
        <v>203.53700000000001</v>
      </c>
      <c r="E20" s="206">
        <v>2.5619999999999998</v>
      </c>
      <c r="F20" s="206">
        <v>180.42099999999999</v>
      </c>
      <c r="G20" s="206">
        <v>31.923999999999999</v>
      </c>
      <c r="H20" s="209">
        <v>1.1930000000000001</v>
      </c>
      <c r="I20" s="206">
        <v>5.1180000000000003</v>
      </c>
      <c r="J20" s="206">
        <v>7.7649999999999997</v>
      </c>
      <c r="K20" s="143">
        <v>3.5009999999999999</v>
      </c>
    </row>
    <row r="21" spans="1:11" ht="16.2" customHeight="1">
      <c r="A21" s="100"/>
      <c r="B21" s="101" t="s">
        <v>71</v>
      </c>
      <c r="C21" s="206">
        <v>528.80799999999999</v>
      </c>
      <c r="D21" s="206">
        <v>204.10900000000001</v>
      </c>
      <c r="E21" s="206">
        <v>2.569</v>
      </c>
      <c r="F21" s="206">
        <v>180.995</v>
      </c>
      <c r="G21" s="206">
        <v>32.168999999999997</v>
      </c>
      <c r="H21" s="209">
        <v>1.198</v>
      </c>
      <c r="I21" s="206">
        <v>5.1760000000000002</v>
      </c>
      <c r="J21" s="206">
        <v>7.8049999999999997</v>
      </c>
      <c r="K21" s="143">
        <v>3.4990000000000001</v>
      </c>
    </row>
    <row r="22" spans="1:11" ht="16.2" customHeight="1">
      <c r="A22" s="100"/>
      <c r="B22" s="101" t="s">
        <v>72</v>
      </c>
      <c r="C22" s="206">
        <v>529.93499999999995</v>
      </c>
      <c r="D22" s="206">
        <v>205.28800000000001</v>
      </c>
      <c r="E22" s="206">
        <v>2.5910000000000002</v>
      </c>
      <c r="F22" s="206">
        <v>182.161</v>
      </c>
      <c r="G22" s="206">
        <v>32.499000000000002</v>
      </c>
      <c r="H22" s="209">
        <v>1.1930000000000001</v>
      </c>
      <c r="I22" s="206">
        <v>5.1420000000000003</v>
      </c>
      <c r="J22" s="206">
        <v>7.8330000000000002</v>
      </c>
      <c r="K22" s="143">
        <v>3.5089999999999999</v>
      </c>
    </row>
    <row r="23" spans="1:11" ht="16.2" customHeight="1">
      <c r="A23" s="100"/>
      <c r="B23" s="101" t="s">
        <v>73</v>
      </c>
      <c r="C23" s="206">
        <v>530.29999999999995</v>
      </c>
      <c r="D23" s="206">
        <v>205.642</v>
      </c>
      <c r="E23" s="206">
        <v>2.5939999999999999</v>
      </c>
      <c r="F23" s="206">
        <v>182.52</v>
      </c>
      <c r="G23" s="206">
        <v>32.622</v>
      </c>
      <c r="H23" s="209">
        <v>1.204</v>
      </c>
      <c r="I23" s="206">
        <v>5.1479999999999997</v>
      </c>
      <c r="J23" s="206">
        <v>7.8380000000000001</v>
      </c>
      <c r="K23" s="143">
        <v>3.5209999999999999</v>
      </c>
    </row>
    <row r="24" spans="1:11" ht="16.2" customHeight="1">
      <c r="A24" s="100"/>
      <c r="B24" s="101" t="s">
        <v>74</v>
      </c>
      <c r="C24" s="206">
        <v>531.9</v>
      </c>
      <c r="D24" s="206">
        <v>206.352</v>
      </c>
      <c r="E24" s="206">
        <v>2.6019999999999999</v>
      </c>
      <c r="F24" s="206">
        <v>183.077</v>
      </c>
      <c r="G24" s="206">
        <v>32.81</v>
      </c>
      <c r="H24" s="209">
        <v>1.2050000000000001</v>
      </c>
      <c r="I24" s="206">
        <v>5.1479999999999997</v>
      </c>
      <c r="J24" s="206">
        <v>7.8719999999999999</v>
      </c>
      <c r="K24" s="143">
        <v>3.532</v>
      </c>
    </row>
    <row r="25" spans="1:11" ht="16.2" customHeight="1">
      <c r="A25" s="100"/>
      <c r="B25" s="101" t="s">
        <v>75</v>
      </c>
      <c r="C25" s="1586">
        <v>532.43100000000004</v>
      </c>
      <c r="D25" s="1586">
        <v>206.476</v>
      </c>
      <c r="E25" s="1586">
        <v>2.6070000000000002</v>
      </c>
      <c r="F25" s="1586">
        <v>183.29</v>
      </c>
      <c r="G25" s="1586">
        <v>32.938000000000002</v>
      </c>
      <c r="H25" s="209">
        <v>1.198</v>
      </c>
      <c r="I25" s="1586">
        <v>5.0819999999999999</v>
      </c>
      <c r="J25" s="1586">
        <v>7.9240000000000004</v>
      </c>
      <c r="K25" s="1587">
        <v>3.524</v>
      </c>
    </row>
    <row r="26" spans="1:11" ht="16.2" customHeight="1">
      <c r="A26" s="100"/>
      <c r="B26" s="101" t="s">
        <v>76</v>
      </c>
      <c r="C26" s="1586">
        <v>532.62599999999998</v>
      </c>
      <c r="D26" s="1586">
        <v>206.78</v>
      </c>
      <c r="E26" s="1586">
        <v>2.601</v>
      </c>
      <c r="F26" s="1586">
        <v>183.607</v>
      </c>
      <c r="G26" s="1586">
        <v>32.811999999999998</v>
      </c>
      <c r="H26" s="209">
        <v>1.167</v>
      </c>
      <c r="I26" s="1586">
        <v>5.09</v>
      </c>
      <c r="J26" s="1586">
        <v>7.9089999999999998</v>
      </c>
      <c r="K26" s="1587">
        <v>3.5529999999999999</v>
      </c>
    </row>
    <row r="27" spans="1:11" ht="16.2" customHeight="1">
      <c r="A27" s="100"/>
      <c r="B27" s="101" t="s">
        <v>77</v>
      </c>
      <c r="C27" s="1586">
        <v>531.61800000000005</v>
      </c>
      <c r="D27" s="1586">
        <v>206.27699999999999</v>
      </c>
      <c r="E27" s="1586">
        <v>2.6059999999999999</v>
      </c>
      <c r="F27" s="1586">
        <v>183.15199999999999</v>
      </c>
      <c r="G27" s="1586">
        <v>32.534999999999997</v>
      </c>
      <c r="H27" s="209">
        <v>1.149</v>
      </c>
      <c r="I27" s="1586">
        <v>4.9950000000000001</v>
      </c>
      <c r="J27" s="1586">
        <v>7.891</v>
      </c>
      <c r="K27" s="1587">
        <v>3.5670000000000002</v>
      </c>
    </row>
    <row r="28" spans="1:11" ht="16.2" customHeight="1">
      <c r="A28" s="102"/>
      <c r="B28" s="103" t="s">
        <v>43</v>
      </c>
      <c r="C28" s="148">
        <v>103.4</v>
      </c>
      <c r="D28" s="148">
        <v>102.6</v>
      </c>
      <c r="E28" s="148">
        <v>95.9</v>
      </c>
      <c r="F28" s="148">
        <v>102.4</v>
      </c>
      <c r="G28" s="148">
        <v>101.7</v>
      </c>
      <c r="H28" s="148">
        <v>90</v>
      </c>
      <c r="I28" s="148">
        <v>96.8</v>
      </c>
      <c r="J28" s="148">
        <v>105.9</v>
      </c>
      <c r="K28" s="149">
        <v>108.2</v>
      </c>
    </row>
    <row r="29" spans="1:11" ht="16.2" customHeight="1">
      <c r="A29" s="102"/>
      <c r="B29" s="254" t="s">
        <v>44</v>
      </c>
      <c r="C29" s="238">
        <v>99.8</v>
      </c>
      <c r="D29" s="238">
        <v>99.8</v>
      </c>
      <c r="E29" s="238">
        <v>100.2</v>
      </c>
      <c r="F29" s="238">
        <v>99.8</v>
      </c>
      <c r="G29" s="238">
        <v>99.2</v>
      </c>
      <c r="H29" s="238">
        <v>98.5</v>
      </c>
      <c r="I29" s="238">
        <v>98.1</v>
      </c>
      <c r="J29" s="238">
        <v>99.8</v>
      </c>
      <c r="K29" s="529">
        <v>100.4</v>
      </c>
    </row>
    <row r="30" spans="1:11" ht="19.95" customHeight="1">
      <c r="A30" s="241" t="s">
        <v>465</v>
      </c>
      <c r="B30" s="239"/>
      <c r="C30" s="240"/>
      <c r="D30" s="240"/>
      <c r="E30" s="240"/>
      <c r="F30" s="240"/>
      <c r="G30" s="240"/>
      <c r="H30" s="240"/>
      <c r="I30" s="240"/>
      <c r="J30" s="240"/>
    </row>
    <row r="31" spans="1:11" s="1321" customFormat="1" ht="19.95" customHeight="1">
      <c r="A31" s="1902" t="s">
        <v>464</v>
      </c>
      <c r="B31" s="1902"/>
      <c r="C31" s="1902"/>
      <c r="D31" s="1902"/>
      <c r="E31" s="1902"/>
      <c r="F31" s="1902"/>
      <c r="G31" s="1538"/>
    </row>
  </sheetData>
  <mergeCells count="16">
    <mergeCell ref="D8:K8"/>
    <mergeCell ref="D9:D10"/>
    <mergeCell ref="E9:E10"/>
    <mergeCell ref="A31:F31"/>
    <mergeCell ref="A7:B11"/>
    <mergeCell ref="C8:C10"/>
    <mergeCell ref="F9:F10"/>
    <mergeCell ref="I9:J9"/>
    <mergeCell ref="C11:K11"/>
    <mergeCell ref="C7:K7"/>
    <mergeCell ref="A6:D6"/>
    <mergeCell ref="A1:D1"/>
    <mergeCell ref="A2:D2"/>
    <mergeCell ref="A4:D4"/>
    <mergeCell ref="A3:F3"/>
    <mergeCell ref="A5:F5"/>
  </mergeCells>
  <phoneticPr fontId="0" type="noConversion"/>
  <hyperlinks>
    <hyperlink ref="I1" location="'Spis tablic     List of tables'!A9" display="Powrót do spisu tablic"/>
    <hyperlink ref="I2" location="'Spis tablic     List of tables'!A12" display="Return to list tables"/>
  </hyperlinks>
  <printOptions gridLinesSet="0"/>
  <pageMargins left="0.39370078740157483" right="0.39370078740157483" top="0.19685039370078741" bottom="0.19685039370078741" header="0.31496062992125984" footer="0.31496062992125984"/>
  <pageSetup paperSize="9" scale="95" orientation="landscape" r:id="rId1"/>
  <headerFooter alignWithMargins="0"/>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zoomScaleNormal="100" workbookViewId="0"/>
  </sheetViews>
  <sheetFormatPr defaultColWidth="9" defaultRowHeight="13.2"/>
  <cols>
    <col min="1" max="1" width="20.69921875" style="311" customWidth="1"/>
    <col min="2" max="8" width="14.19921875" style="311" customWidth="1"/>
    <col min="9" max="16384" width="9" style="311"/>
  </cols>
  <sheetData>
    <row r="1" spans="1:8" ht="14.85" customHeight="1">
      <c r="A1" s="989" t="s">
        <v>1767</v>
      </c>
      <c r="B1" s="989"/>
      <c r="C1" s="989"/>
      <c r="D1" s="989"/>
      <c r="E1" s="989"/>
      <c r="F1" s="990"/>
      <c r="G1" s="1223" t="s">
        <v>31</v>
      </c>
    </row>
    <row r="2" spans="1:8" s="1343" customFormat="1" ht="14.85" customHeight="1">
      <c r="A2" s="2316" t="s">
        <v>2079</v>
      </c>
      <c r="B2" s="2316"/>
      <c r="C2" s="2316"/>
      <c r="D2" s="2416"/>
      <c r="E2" s="2054"/>
      <c r="F2" s="1896"/>
      <c r="G2" s="2417" t="s">
        <v>283</v>
      </c>
      <c r="H2" s="2418"/>
    </row>
    <row r="3" spans="1:8" ht="20.100000000000001" customHeight="1">
      <c r="A3" s="2318" t="s">
        <v>1569</v>
      </c>
      <c r="B3" s="1951" t="s">
        <v>1560</v>
      </c>
      <c r="C3" s="2419"/>
      <c r="D3" s="2419"/>
      <c r="E3" s="2420"/>
      <c r="F3" s="2024" t="s">
        <v>1568</v>
      </c>
      <c r="G3" s="2055"/>
      <c r="H3" s="2055"/>
    </row>
    <row r="4" spans="1:8" ht="15" customHeight="1">
      <c r="A4" s="2056"/>
      <c r="B4" s="1956"/>
      <c r="C4" s="2034" t="s">
        <v>1570</v>
      </c>
      <c r="D4" s="2421" t="s">
        <v>1546</v>
      </c>
      <c r="E4" s="2034" t="s">
        <v>1571</v>
      </c>
      <c r="F4" s="2034" t="s">
        <v>1572</v>
      </c>
      <c r="G4" s="2034" t="s">
        <v>1555</v>
      </c>
      <c r="H4" s="2405" t="s">
        <v>1550</v>
      </c>
    </row>
    <row r="5" spans="1:8" ht="15" customHeight="1">
      <c r="A5" s="2056"/>
      <c r="B5" s="1956"/>
      <c r="C5" s="1956"/>
      <c r="D5" s="2408"/>
      <c r="E5" s="1956"/>
      <c r="F5" s="1956"/>
      <c r="G5" s="1968"/>
      <c r="H5" s="2265"/>
    </row>
    <row r="6" spans="1:8" ht="15" customHeight="1">
      <c r="A6" s="2056"/>
      <c r="B6" s="1956"/>
      <c r="C6" s="1956"/>
      <c r="D6" s="2408"/>
      <c r="E6" s="1956"/>
      <c r="F6" s="1956"/>
      <c r="G6" s="1968"/>
      <c r="H6" s="2265"/>
    </row>
    <row r="7" spans="1:8" ht="15" customHeight="1">
      <c r="A7" s="2056"/>
      <c r="B7" s="1956"/>
      <c r="C7" s="1956"/>
      <c r="D7" s="2408"/>
      <c r="E7" s="1956"/>
      <c r="F7" s="1956"/>
      <c r="G7" s="1968"/>
      <c r="H7" s="2265"/>
    </row>
    <row r="8" spans="1:8" ht="15" customHeight="1">
      <c r="A8" s="2056"/>
      <c r="B8" s="1956"/>
      <c r="C8" s="1956"/>
      <c r="D8" s="2408"/>
      <c r="E8" s="1956"/>
      <c r="F8" s="1956"/>
      <c r="G8" s="1968"/>
      <c r="H8" s="2265"/>
    </row>
    <row r="9" spans="1:8" ht="15" customHeight="1">
      <c r="A9" s="2056"/>
      <c r="B9" s="1956"/>
      <c r="C9" s="1956"/>
      <c r="D9" s="2408"/>
      <c r="E9" s="1956"/>
      <c r="F9" s="1956"/>
      <c r="G9" s="1968"/>
      <c r="H9" s="2265"/>
    </row>
    <row r="10" spans="1:8" ht="15" customHeight="1">
      <c r="A10" s="2056"/>
      <c r="B10" s="1956"/>
      <c r="C10" s="1956"/>
      <c r="D10" s="2408"/>
      <c r="E10" s="1956"/>
      <c r="F10" s="1956"/>
      <c r="G10" s="1969"/>
      <c r="H10" s="2265"/>
    </row>
    <row r="11" spans="1:8" ht="15" customHeight="1">
      <c r="A11" s="723"/>
      <c r="B11" s="2414" t="s">
        <v>816</v>
      </c>
      <c r="C11" s="2415"/>
      <c r="D11" s="2415"/>
      <c r="E11" s="2415"/>
      <c r="F11" s="2415"/>
      <c r="G11" s="2415"/>
      <c r="H11" s="2415"/>
    </row>
    <row r="12" spans="1:8" s="325" customFormat="1" ht="19.95" customHeight="1">
      <c r="A12" s="991" t="s">
        <v>288</v>
      </c>
      <c r="B12" s="992"/>
      <c r="C12" s="993"/>
      <c r="D12" s="993"/>
      <c r="E12" s="993"/>
      <c r="F12" s="993"/>
      <c r="G12" s="993"/>
      <c r="H12" s="994"/>
    </row>
    <row r="13" spans="1:8" s="325" customFormat="1" ht="15" customHeight="1">
      <c r="A13" s="1423" t="s">
        <v>282</v>
      </c>
      <c r="B13" s="697"/>
      <c r="C13" s="697"/>
      <c r="D13" s="697"/>
      <c r="E13" s="697"/>
      <c r="F13" s="697"/>
      <c r="G13" s="697"/>
      <c r="H13" s="698"/>
    </row>
    <row r="14" spans="1:8" s="325" customFormat="1" ht="17.100000000000001" customHeight="1">
      <c r="A14" s="963" t="s">
        <v>409</v>
      </c>
      <c r="B14" s="697">
        <v>83.17</v>
      </c>
      <c r="C14" s="697">
        <v>67.87</v>
      </c>
      <c r="D14" s="697">
        <v>93.89</v>
      </c>
      <c r="E14" s="697">
        <v>98.78</v>
      </c>
      <c r="F14" s="697">
        <v>80.37</v>
      </c>
      <c r="G14" s="697">
        <v>98.9</v>
      </c>
      <c r="H14" s="698">
        <v>78.069999999999993</v>
      </c>
    </row>
    <row r="15" spans="1:8" s="325" customFormat="1" ht="15" customHeight="1">
      <c r="A15" s="961" t="s">
        <v>1573</v>
      </c>
      <c r="B15" s="993"/>
      <c r="C15" s="993"/>
      <c r="D15" s="993"/>
      <c r="E15" s="993"/>
      <c r="F15" s="993"/>
      <c r="G15" s="995"/>
      <c r="H15" s="995"/>
    </row>
    <row r="16" spans="1:8" s="325" customFormat="1" ht="15" customHeight="1">
      <c r="A16" s="609" t="s">
        <v>412</v>
      </c>
      <c r="B16" s="993">
        <v>78.171638488769503</v>
      </c>
      <c r="C16" s="993">
        <v>73.139747619628906</v>
      </c>
      <c r="D16" s="993">
        <v>76.699028015136705</v>
      </c>
      <c r="E16" s="993">
        <v>99.111114501953097</v>
      </c>
      <c r="F16" s="993">
        <v>87.234039306640597</v>
      </c>
      <c r="G16" s="995">
        <v>99.199996948242202</v>
      </c>
      <c r="H16" s="995">
        <v>55.221519470214801</v>
      </c>
    </row>
    <row r="17" spans="1:9" s="325" customFormat="1" ht="15" customHeight="1">
      <c r="A17" s="609" t="s">
        <v>413</v>
      </c>
      <c r="B17" s="993">
        <v>79.841270446777301</v>
      </c>
      <c r="C17" s="993">
        <v>78.536582946777301</v>
      </c>
      <c r="D17" s="993">
        <v>71.875</v>
      </c>
      <c r="E17" s="993">
        <v>98.611114501953097</v>
      </c>
      <c r="F17" s="993">
        <v>88.888885498046903</v>
      </c>
      <c r="G17" s="995">
        <v>98.666664123535199</v>
      </c>
      <c r="H17" s="995">
        <v>58.264461517333999</v>
      </c>
    </row>
    <row r="18" spans="1:9" s="325" customFormat="1" ht="15" customHeight="1">
      <c r="A18" s="609" t="s">
        <v>414</v>
      </c>
      <c r="B18" s="993">
        <v>86.594451904296903</v>
      </c>
      <c r="C18" s="993">
        <v>53.237411499023402</v>
      </c>
      <c r="D18" s="993">
        <v>96.937797546386705</v>
      </c>
      <c r="E18" s="993">
        <v>98.245613098144503</v>
      </c>
      <c r="F18" s="993">
        <v>69.047622680664105</v>
      </c>
      <c r="G18" s="995">
        <v>98.461540222167997</v>
      </c>
      <c r="H18" s="995">
        <v>86.114593505859403</v>
      </c>
    </row>
    <row r="19" spans="1:9" s="325" customFormat="1" ht="15" customHeight="1">
      <c r="A19" s="996" t="s">
        <v>273</v>
      </c>
      <c r="B19" s="697">
        <v>86.89</v>
      </c>
      <c r="C19" s="697">
        <v>82.02</v>
      </c>
      <c r="D19" s="697">
        <v>93.17</v>
      </c>
      <c r="E19" s="697">
        <v>98.99</v>
      </c>
      <c r="F19" s="697">
        <v>83.52</v>
      </c>
      <c r="G19" s="698">
        <v>98.6</v>
      </c>
      <c r="H19" s="698">
        <v>68.209999999999994</v>
      </c>
    </row>
    <row r="20" spans="1:9" s="325" customFormat="1" ht="15" customHeight="1">
      <c r="A20" s="996" t="s">
        <v>1516</v>
      </c>
      <c r="B20" s="697"/>
      <c r="C20" s="697"/>
      <c r="D20" s="697"/>
      <c r="E20" s="697"/>
      <c r="F20" s="697"/>
      <c r="G20" s="698"/>
      <c r="H20" s="698"/>
      <c r="I20" s="702"/>
    </row>
    <row r="21" spans="1:9" s="325" customFormat="1" ht="15" customHeight="1">
      <c r="A21" s="997" t="s">
        <v>247</v>
      </c>
      <c r="B21" s="993">
        <v>90.692459106445298</v>
      </c>
      <c r="C21" s="993">
        <v>87.370323181152301</v>
      </c>
      <c r="D21" s="993">
        <v>96.062271118164105</v>
      </c>
      <c r="E21" s="993">
        <v>97.159088134765597</v>
      </c>
      <c r="F21" s="993">
        <v>73.529411315917997</v>
      </c>
      <c r="G21" s="993">
        <v>97.282608032226605</v>
      </c>
      <c r="H21" s="995">
        <v>80.287307739257798</v>
      </c>
      <c r="I21" s="702"/>
    </row>
    <row r="22" spans="1:9" s="325" customFormat="1" ht="15" customHeight="1">
      <c r="A22" s="997" t="s">
        <v>248</v>
      </c>
      <c r="B22" s="993">
        <v>79.491020202636705</v>
      </c>
      <c r="C22" s="993">
        <v>69.649803161621094</v>
      </c>
      <c r="D22" s="993">
        <v>90.314132690429702</v>
      </c>
      <c r="E22" s="993">
        <v>100</v>
      </c>
      <c r="F22" s="993">
        <v>87.5</v>
      </c>
      <c r="G22" s="993">
        <v>100</v>
      </c>
      <c r="H22" s="995">
        <v>60.176990509033203</v>
      </c>
      <c r="I22" s="702"/>
    </row>
    <row r="23" spans="1:9" s="325" customFormat="1" ht="15" customHeight="1">
      <c r="A23" s="997" t="s">
        <v>249</v>
      </c>
      <c r="B23" s="993">
        <v>86.021087646484403</v>
      </c>
      <c r="C23" s="993">
        <v>82.078224182128906</v>
      </c>
      <c r="D23" s="993">
        <v>92.443733215332003</v>
      </c>
      <c r="E23" s="993">
        <v>99.285713195800795</v>
      </c>
      <c r="F23" s="993">
        <v>89.795921325683594</v>
      </c>
      <c r="G23" s="993">
        <v>98.742141723632798</v>
      </c>
      <c r="H23" s="995">
        <v>65.137611389160199</v>
      </c>
      <c r="I23" s="702"/>
    </row>
    <row r="24" spans="1:9" s="325" customFormat="1" ht="15" customHeight="1">
      <c r="A24" s="997" t="s">
        <v>250</v>
      </c>
      <c r="B24" s="993">
        <v>86.158477783203097</v>
      </c>
      <c r="C24" s="993">
        <v>79.497909545898395</v>
      </c>
      <c r="D24" s="993">
        <v>91.252952575683594</v>
      </c>
      <c r="E24" s="993">
        <v>100</v>
      </c>
      <c r="F24" s="993">
        <v>91.428573608398395</v>
      </c>
      <c r="G24" s="993">
        <v>98.780487060546903</v>
      </c>
      <c r="H24" s="995">
        <v>51.380043029785199</v>
      </c>
      <c r="I24" s="702"/>
    </row>
    <row r="25" spans="1:9" s="325" customFormat="1" ht="15" customHeight="1">
      <c r="A25" s="996" t="s">
        <v>251</v>
      </c>
      <c r="B25" s="677">
        <v>92.02</v>
      </c>
      <c r="C25" s="677">
        <v>84.67</v>
      </c>
      <c r="D25" s="677">
        <v>97.62</v>
      </c>
      <c r="E25" s="677">
        <v>98.58</v>
      </c>
      <c r="F25" s="677">
        <v>92.16</v>
      </c>
      <c r="G25" s="699">
        <v>98.54</v>
      </c>
      <c r="H25" s="700">
        <v>76.98</v>
      </c>
      <c r="I25" s="702"/>
    </row>
    <row r="26" spans="1:9" s="325" customFormat="1" ht="15" customHeight="1">
      <c r="A26" s="996" t="s">
        <v>1574</v>
      </c>
      <c r="B26" s="491"/>
      <c r="C26" s="491"/>
      <c r="D26" s="491"/>
      <c r="E26" s="491"/>
      <c r="F26" s="491"/>
      <c r="G26" s="408"/>
      <c r="H26" s="819"/>
      <c r="I26" s="702"/>
    </row>
    <row r="27" spans="1:9" s="325" customFormat="1" ht="15" customHeight="1">
      <c r="A27" s="997" t="s">
        <v>252</v>
      </c>
      <c r="B27" s="993">
        <v>93.782577514648395</v>
      </c>
      <c r="C27" s="993">
        <v>91.498741149902301</v>
      </c>
      <c r="D27" s="993">
        <v>96.986007690429702</v>
      </c>
      <c r="E27" s="993">
        <v>99.082565307617202</v>
      </c>
      <c r="F27" s="993">
        <v>89.473686218261705</v>
      </c>
      <c r="G27" s="993">
        <v>99.186988830566406</v>
      </c>
      <c r="H27" s="995">
        <v>73.800003051757798</v>
      </c>
      <c r="I27" s="702"/>
    </row>
    <row r="28" spans="1:9" s="387" customFormat="1" ht="15" customHeight="1">
      <c r="A28" s="609" t="s">
        <v>253</v>
      </c>
      <c r="B28" s="993">
        <v>79.298828125</v>
      </c>
      <c r="C28" s="993">
        <v>73.464370727539105</v>
      </c>
      <c r="D28" s="993">
        <v>85.714286804199205</v>
      </c>
      <c r="E28" s="993">
        <v>95.454544067382798</v>
      </c>
      <c r="F28" s="993">
        <v>87.5</v>
      </c>
      <c r="G28" s="993">
        <v>96</v>
      </c>
      <c r="H28" s="995">
        <v>53.738319396972699</v>
      </c>
      <c r="I28" s="703"/>
    </row>
    <row r="29" spans="1:9" s="387" customFormat="1" ht="15" customHeight="1">
      <c r="A29" s="609" t="s">
        <v>254</v>
      </c>
      <c r="B29" s="993">
        <v>79.313301086425795</v>
      </c>
      <c r="C29" s="993">
        <v>72.612358093261705</v>
      </c>
      <c r="D29" s="993">
        <v>73.248405456542997</v>
      </c>
      <c r="E29" s="993">
        <v>99.450546264648395</v>
      </c>
      <c r="F29" s="993">
        <v>92</v>
      </c>
      <c r="G29" s="993">
        <v>99.521530151367202</v>
      </c>
      <c r="H29" s="995">
        <v>57.6846313476562</v>
      </c>
      <c r="I29" s="703"/>
    </row>
    <row r="30" spans="1:9" ht="15" customHeight="1">
      <c r="A30" s="609" t="s">
        <v>238</v>
      </c>
      <c r="B30" s="993"/>
      <c r="C30" s="993"/>
      <c r="D30" s="993"/>
      <c r="E30" s="993"/>
      <c r="F30" s="993"/>
      <c r="G30" s="993"/>
      <c r="H30" s="995"/>
      <c r="I30" s="386"/>
    </row>
    <row r="31" spans="1:9" ht="15" customHeight="1">
      <c r="A31" s="1423" t="s">
        <v>239</v>
      </c>
      <c r="B31" s="993"/>
      <c r="C31" s="993"/>
      <c r="D31" s="993"/>
      <c r="E31" s="993"/>
      <c r="F31" s="993"/>
      <c r="G31" s="993"/>
      <c r="H31" s="995"/>
      <c r="I31" s="386"/>
    </row>
    <row r="32" spans="1:9" ht="15" customHeight="1">
      <c r="A32" s="609" t="s">
        <v>255</v>
      </c>
      <c r="B32" s="993">
        <v>94.543380737304702</v>
      </c>
      <c r="C32" s="993">
        <v>85.7078857421875</v>
      </c>
      <c r="D32" s="993">
        <v>98.730361938476605</v>
      </c>
      <c r="E32" s="993">
        <v>97.727272033691406</v>
      </c>
      <c r="F32" s="993">
        <v>95.238098144531193</v>
      </c>
      <c r="G32" s="993">
        <v>96.907218933105497</v>
      </c>
      <c r="H32" s="995">
        <v>85.310737609863295</v>
      </c>
      <c r="I32" s="386"/>
    </row>
    <row r="33" spans="1:9" ht="15" customHeight="1">
      <c r="A33" s="478" t="s">
        <v>2135</v>
      </c>
      <c r="B33" s="480"/>
      <c r="C33" s="480"/>
      <c r="D33" s="480"/>
      <c r="E33" s="480"/>
      <c r="F33" s="480"/>
      <c r="G33" s="480"/>
      <c r="I33" s="386"/>
    </row>
    <row r="34" spans="1:9" s="480" customFormat="1">
      <c r="A34" s="1282" t="s">
        <v>1878</v>
      </c>
    </row>
    <row r="35" spans="1:9" s="1343" customFormat="1">
      <c r="A35" s="1430" t="s">
        <v>2136</v>
      </c>
    </row>
    <row r="36" spans="1:9" s="1343" customFormat="1">
      <c r="A36" s="1430" t="s">
        <v>1879</v>
      </c>
    </row>
    <row r="37" spans="1:9">
      <c r="A37" s="480"/>
      <c r="B37" s="480"/>
      <c r="C37" s="480"/>
      <c r="D37" s="480"/>
      <c r="E37" s="480"/>
      <c r="F37" s="480"/>
      <c r="G37" s="480"/>
    </row>
    <row r="38" spans="1:9">
      <c r="A38" s="480"/>
      <c r="B38" s="480"/>
      <c r="C38" s="480"/>
      <c r="D38" s="480"/>
      <c r="E38" s="480"/>
      <c r="F38" s="480"/>
      <c r="G38" s="480"/>
    </row>
  </sheetData>
  <mergeCells count="13">
    <mergeCell ref="B11:H11"/>
    <mergeCell ref="G4:G10"/>
    <mergeCell ref="A2:F2"/>
    <mergeCell ref="G2:H2"/>
    <mergeCell ref="A3:A10"/>
    <mergeCell ref="B3:B10"/>
    <mergeCell ref="C3:E3"/>
    <mergeCell ref="F3:H3"/>
    <mergeCell ref="C4:C10"/>
    <mergeCell ref="D4:D10"/>
    <mergeCell ref="E4:E10"/>
    <mergeCell ref="F4:F10"/>
    <mergeCell ref="H4:H10"/>
  </mergeCells>
  <hyperlinks>
    <hyperlink ref="G1" location="'Spis tablic     List of tables'!A83" display="Powrót do spisu tablic"/>
    <hyperlink ref="G2:H2" location="'Spis tablic     List of tables'!A75"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1"/>
  <sheetViews>
    <sheetView showGridLines="0" zoomScaleNormal="100" workbookViewId="0">
      <selection sqref="A1:C1"/>
    </sheetView>
  </sheetViews>
  <sheetFormatPr defaultRowHeight="13.8"/>
  <cols>
    <col min="1" max="6" width="20.69921875" style="4" customWidth="1"/>
  </cols>
  <sheetData>
    <row r="1" spans="1:12" ht="14.85" customHeight="1">
      <c r="A1" s="1825" t="s">
        <v>2080</v>
      </c>
      <c r="B1" s="1825"/>
      <c r="C1" s="1825"/>
      <c r="D1" s="477"/>
      <c r="E1" s="97" t="s">
        <v>31</v>
      </c>
      <c r="F1" s="8"/>
    </row>
    <row r="2" spans="1:12" s="1306" customFormat="1" ht="14.85" customHeight="1">
      <c r="A2" s="1882" t="s">
        <v>2081</v>
      </c>
      <c r="B2" s="1882"/>
      <c r="C2" s="1882"/>
      <c r="D2" s="1882"/>
      <c r="E2" s="1349" t="s">
        <v>283</v>
      </c>
      <c r="F2" s="1318"/>
    </row>
    <row r="3" spans="1:12" ht="12" customHeight="1">
      <c r="A3" s="1808" t="s">
        <v>1575</v>
      </c>
      <c r="B3" s="1826" t="s">
        <v>1576</v>
      </c>
      <c r="C3" s="1847" t="s">
        <v>1577</v>
      </c>
      <c r="D3" s="1821"/>
      <c r="E3" s="1885"/>
      <c r="F3" s="1847" t="s">
        <v>1580</v>
      </c>
    </row>
    <row r="4" spans="1:12" ht="14.85" customHeight="1">
      <c r="A4" s="1809"/>
      <c r="B4" s="1827"/>
      <c r="C4" s="1848"/>
      <c r="D4" s="1809"/>
      <c r="E4" s="1886"/>
      <c r="F4" s="1848"/>
    </row>
    <row r="5" spans="1:12" ht="14.85" customHeight="1">
      <c r="A5" s="1809"/>
      <c r="B5" s="1827"/>
      <c r="C5" s="1826" t="s">
        <v>906</v>
      </c>
      <c r="D5" s="1826" t="s">
        <v>1578</v>
      </c>
      <c r="E5" s="1826" t="s">
        <v>1579</v>
      </c>
      <c r="F5" s="1848"/>
    </row>
    <row r="6" spans="1:12" ht="12" customHeight="1">
      <c r="A6" s="1809"/>
      <c r="B6" s="1827"/>
      <c r="C6" s="1827"/>
      <c r="D6" s="1827"/>
      <c r="E6" s="1827"/>
      <c r="F6" s="1848"/>
    </row>
    <row r="7" spans="1:12" s="125" customFormat="1" ht="13.95" customHeight="1">
      <c r="A7" s="970" t="s">
        <v>115</v>
      </c>
      <c r="B7" s="316">
        <v>2482</v>
      </c>
      <c r="C7" s="998">
        <f>D7+E7</f>
        <v>3067</v>
      </c>
      <c r="D7" s="316">
        <v>157</v>
      </c>
      <c r="E7" s="416">
        <v>2910</v>
      </c>
      <c r="F7" s="331">
        <v>23150</v>
      </c>
    </row>
    <row r="8" spans="1:12" s="125" customFormat="1" ht="11.4" customHeight="1">
      <c r="A8" s="1428" t="s">
        <v>116</v>
      </c>
      <c r="B8" s="172"/>
      <c r="C8" s="932"/>
      <c r="D8" s="172"/>
      <c r="E8" s="173"/>
      <c r="F8" s="173"/>
      <c r="G8" s="711"/>
      <c r="H8" s="228"/>
    </row>
    <row r="9" spans="1:12" s="125" customFormat="1" ht="10.199999999999999" customHeight="1">
      <c r="A9" s="971" t="s">
        <v>1581</v>
      </c>
      <c r="B9" s="172"/>
      <c r="C9" s="932"/>
      <c r="D9" s="172"/>
      <c r="E9" s="173"/>
      <c r="F9" s="173"/>
      <c r="G9" s="228"/>
      <c r="H9" s="228"/>
    </row>
    <row r="10" spans="1:12" s="125" customFormat="1" ht="12" customHeight="1">
      <c r="A10" s="866" t="s">
        <v>230</v>
      </c>
      <c r="B10" s="999">
        <f>SUM(B12:B17)</f>
        <v>592</v>
      </c>
      <c r="C10" s="999">
        <f>D10+E10</f>
        <v>750</v>
      </c>
      <c r="D10" s="999">
        <f t="shared" ref="D10:F10" si="0">SUM(D12:D17)</f>
        <v>49</v>
      </c>
      <c r="E10" s="999">
        <f t="shared" si="0"/>
        <v>701</v>
      </c>
      <c r="F10" s="1741">
        <f t="shared" si="0"/>
        <v>4669</v>
      </c>
      <c r="G10" s="330"/>
      <c r="H10" s="228"/>
      <c r="J10" s="228"/>
    </row>
    <row r="11" spans="1:12" s="125" customFormat="1" ht="10.95" customHeight="1">
      <c r="A11" s="866" t="s">
        <v>1524</v>
      </c>
      <c r="B11" s="172"/>
      <c r="C11" s="999"/>
      <c r="D11" s="172"/>
      <c r="E11" s="362"/>
      <c r="F11" s="1742"/>
      <c r="G11" s="330"/>
      <c r="H11" s="228"/>
      <c r="I11" s="228"/>
      <c r="J11" s="228"/>
    </row>
    <row r="12" spans="1:12" s="125" customFormat="1" ht="11.4" customHeight="1">
      <c r="A12" s="873" t="s">
        <v>260</v>
      </c>
      <c r="B12" s="172">
        <v>81</v>
      </c>
      <c r="C12" s="1772">
        <f t="shared" ref="C12:C48" si="1">D12+E12</f>
        <v>105</v>
      </c>
      <c r="D12" s="344">
        <v>4</v>
      </c>
      <c r="E12" s="362">
        <v>101</v>
      </c>
      <c r="F12" s="1742">
        <v>616</v>
      </c>
      <c r="G12" s="228"/>
      <c r="H12" s="228"/>
      <c r="I12" s="228"/>
      <c r="J12" s="228"/>
    </row>
    <row r="13" spans="1:12" s="125" customFormat="1" ht="11.4" customHeight="1">
      <c r="A13" s="873" t="s">
        <v>261</v>
      </c>
      <c r="B13" s="172">
        <v>152</v>
      </c>
      <c r="C13" s="1772">
        <f>D13+E13</f>
        <v>192</v>
      </c>
      <c r="D13" s="172">
        <v>22</v>
      </c>
      <c r="E13" s="362">
        <v>170</v>
      </c>
      <c r="F13" s="1742">
        <v>1887</v>
      </c>
      <c r="G13" s="228"/>
      <c r="H13" s="228"/>
      <c r="I13" s="228"/>
      <c r="J13" s="228"/>
    </row>
    <row r="14" spans="1:12" s="125" customFormat="1" ht="11.4" customHeight="1">
      <c r="A14" s="873" t="s">
        <v>233</v>
      </c>
      <c r="B14" s="172">
        <v>50</v>
      </c>
      <c r="C14" s="1772">
        <f t="shared" si="1"/>
        <v>77</v>
      </c>
      <c r="D14" s="172">
        <v>8</v>
      </c>
      <c r="E14" s="362">
        <v>69</v>
      </c>
      <c r="F14" s="1742">
        <v>331</v>
      </c>
      <c r="G14" s="228"/>
      <c r="H14" s="228"/>
      <c r="I14" s="228"/>
      <c r="J14" s="228"/>
    </row>
    <row r="15" spans="1:12" s="125" customFormat="1" ht="11.4" customHeight="1">
      <c r="A15" s="873" t="s">
        <v>234</v>
      </c>
      <c r="B15" s="172">
        <v>141</v>
      </c>
      <c r="C15" s="1772">
        <f>D15+E15</f>
        <v>175</v>
      </c>
      <c r="D15" s="344">
        <v>6</v>
      </c>
      <c r="E15" s="362">
        <v>169</v>
      </c>
      <c r="F15" s="1742">
        <v>779</v>
      </c>
      <c r="G15" s="228"/>
      <c r="H15" s="228"/>
      <c r="I15" s="228"/>
      <c r="J15" s="228"/>
      <c r="L15" s="228"/>
    </row>
    <row r="16" spans="1:12" s="125" customFormat="1" ht="11.4" customHeight="1">
      <c r="A16" s="873" t="s">
        <v>262</v>
      </c>
      <c r="B16" s="172">
        <v>57</v>
      </c>
      <c r="C16" s="1772">
        <f t="shared" si="1"/>
        <v>78</v>
      </c>
      <c r="D16" s="344">
        <v>4</v>
      </c>
      <c r="E16" s="362">
        <v>74</v>
      </c>
      <c r="F16" s="1742">
        <v>217</v>
      </c>
      <c r="G16" s="228"/>
      <c r="H16" s="390"/>
      <c r="I16" s="228"/>
      <c r="J16" s="228"/>
      <c r="K16" s="228"/>
      <c r="L16" s="228"/>
    </row>
    <row r="17" spans="1:12" s="125" customFormat="1" ht="11.4" customHeight="1">
      <c r="A17" s="873" t="s">
        <v>236</v>
      </c>
      <c r="B17" s="172">
        <v>111</v>
      </c>
      <c r="C17" s="1772">
        <f t="shared" si="1"/>
        <v>123</v>
      </c>
      <c r="D17" s="344">
        <v>5</v>
      </c>
      <c r="E17" s="362">
        <v>118</v>
      </c>
      <c r="F17" s="1742">
        <v>839</v>
      </c>
      <c r="G17" s="228"/>
      <c r="H17" s="330"/>
      <c r="I17" s="228"/>
      <c r="J17" s="228"/>
      <c r="K17" s="228"/>
      <c r="L17" s="228"/>
    </row>
    <row r="18" spans="1:12" s="125" customFormat="1" ht="12" customHeight="1">
      <c r="A18" s="866" t="s">
        <v>237</v>
      </c>
      <c r="B18" s="188">
        <v>723</v>
      </c>
      <c r="C18" s="999">
        <f t="shared" si="1"/>
        <v>796</v>
      </c>
      <c r="D18" s="188">
        <v>17</v>
      </c>
      <c r="E18" s="415">
        <v>779</v>
      </c>
      <c r="F18" s="1743">
        <v>7154</v>
      </c>
      <c r="G18" s="228"/>
      <c r="H18" s="330"/>
      <c r="I18" s="228"/>
      <c r="J18" s="218"/>
      <c r="K18" s="228"/>
      <c r="L18" s="228"/>
    </row>
    <row r="19" spans="1:12" s="125" customFormat="1" ht="10.95" customHeight="1">
      <c r="A19" s="873" t="s">
        <v>263</v>
      </c>
      <c r="B19" s="172"/>
      <c r="C19" s="999"/>
      <c r="D19" s="172"/>
      <c r="E19" s="362"/>
      <c r="F19" s="1742"/>
      <c r="G19" s="228"/>
      <c r="H19" s="330"/>
      <c r="I19" s="228"/>
      <c r="J19" s="228"/>
      <c r="K19" s="228"/>
      <c r="L19" s="228"/>
    </row>
    <row r="20" spans="1:12" s="125" customFormat="1" ht="10.95" customHeight="1">
      <c r="A20" s="1428" t="s">
        <v>239</v>
      </c>
      <c r="B20" s="172"/>
      <c r="C20" s="999"/>
      <c r="D20" s="172"/>
      <c r="E20" s="362"/>
      <c r="F20" s="1742"/>
      <c r="G20" s="330"/>
      <c r="H20" s="330"/>
      <c r="I20" s="228"/>
      <c r="J20" s="228"/>
      <c r="K20" s="228"/>
    </row>
    <row r="21" spans="1:12" s="125" customFormat="1" ht="11.4" customHeight="1">
      <c r="A21" s="873" t="s">
        <v>264</v>
      </c>
      <c r="B21" s="172">
        <v>723</v>
      </c>
      <c r="C21" s="1772">
        <f t="shared" si="1"/>
        <v>796</v>
      </c>
      <c r="D21" s="172">
        <v>17</v>
      </c>
      <c r="E21" s="362">
        <v>779</v>
      </c>
      <c r="F21" s="1742">
        <v>7154</v>
      </c>
      <c r="G21" s="330"/>
      <c r="H21" s="330"/>
      <c r="I21" s="228"/>
      <c r="J21" s="218"/>
      <c r="K21" s="228"/>
    </row>
    <row r="22" spans="1:12" s="125" customFormat="1" ht="12" customHeight="1">
      <c r="A22" s="866" t="s">
        <v>272</v>
      </c>
      <c r="B22" s="999">
        <f>B24+B25+B29+B26</f>
        <v>395</v>
      </c>
      <c r="C22" s="999">
        <f t="shared" si="1"/>
        <v>513</v>
      </c>
      <c r="D22" s="999">
        <f t="shared" ref="D22:F22" si="2">D24+D25+D29+D26</f>
        <v>31</v>
      </c>
      <c r="E22" s="999">
        <f t="shared" si="2"/>
        <v>482</v>
      </c>
      <c r="F22" s="1741">
        <f t="shared" si="2"/>
        <v>3090</v>
      </c>
      <c r="G22" s="330"/>
      <c r="H22" s="228"/>
      <c r="I22" s="228"/>
      <c r="J22" s="228"/>
      <c r="K22" s="228"/>
    </row>
    <row r="23" spans="1:12" s="125" customFormat="1" ht="10.95" customHeight="1">
      <c r="A23" s="866" t="s">
        <v>1525</v>
      </c>
      <c r="B23" s="172"/>
      <c r="C23" s="999"/>
      <c r="D23" s="172"/>
      <c r="E23" s="362"/>
      <c r="F23" s="1742"/>
      <c r="G23" s="330"/>
      <c r="H23" s="218"/>
      <c r="I23" s="228"/>
      <c r="J23" s="218"/>
      <c r="K23" s="218"/>
    </row>
    <row r="24" spans="1:12" s="125" customFormat="1" ht="11.4" customHeight="1">
      <c r="A24" s="873" t="s">
        <v>281</v>
      </c>
      <c r="B24" s="172">
        <v>32</v>
      </c>
      <c r="C24" s="1772">
        <f t="shared" si="1"/>
        <v>39</v>
      </c>
      <c r="D24" s="344">
        <v>3</v>
      </c>
      <c r="E24" s="362">
        <v>36</v>
      </c>
      <c r="F24" s="1742">
        <v>447</v>
      </c>
      <c r="G24" s="330"/>
      <c r="H24" s="228"/>
      <c r="I24" s="218"/>
      <c r="J24" s="228"/>
      <c r="K24" s="228"/>
    </row>
    <row r="25" spans="1:12" s="125" customFormat="1" ht="11.4" customHeight="1">
      <c r="A25" s="873" t="s">
        <v>243</v>
      </c>
      <c r="B25" s="172">
        <v>28</v>
      </c>
      <c r="C25" s="1772">
        <f t="shared" si="1"/>
        <v>40</v>
      </c>
      <c r="D25" s="344">
        <v>4</v>
      </c>
      <c r="E25" s="362">
        <v>36</v>
      </c>
      <c r="F25" s="1742">
        <v>726</v>
      </c>
      <c r="G25" s="218"/>
      <c r="H25" s="228"/>
      <c r="I25" s="218"/>
      <c r="J25" s="228"/>
      <c r="K25" s="228"/>
    </row>
    <row r="26" spans="1:12" s="125" customFormat="1" ht="11.4" customHeight="1">
      <c r="A26" s="873" t="s">
        <v>244</v>
      </c>
      <c r="B26" s="172">
        <v>207</v>
      </c>
      <c r="C26" s="1772">
        <f t="shared" si="1"/>
        <v>281</v>
      </c>
      <c r="D26" s="172">
        <v>21</v>
      </c>
      <c r="E26" s="362">
        <v>260</v>
      </c>
      <c r="F26" s="1742">
        <v>929</v>
      </c>
      <c r="G26" s="228"/>
      <c r="H26" s="218"/>
      <c r="I26" s="228"/>
      <c r="J26" s="228"/>
      <c r="K26" s="218"/>
    </row>
    <row r="27" spans="1:12" s="509" customFormat="1" ht="10.95" customHeight="1">
      <c r="A27" s="873" t="s">
        <v>263</v>
      </c>
      <c r="B27" s="172"/>
      <c r="C27" s="1772"/>
      <c r="D27" s="172"/>
      <c r="E27" s="362"/>
      <c r="F27" s="1742"/>
      <c r="G27" s="228"/>
      <c r="H27" s="218"/>
      <c r="I27" s="228"/>
      <c r="J27" s="228"/>
      <c r="K27" s="218"/>
    </row>
    <row r="28" spans="1:12" s="509" customFormat="1" ht="10.95" customHeight="1">
      <c r="A28" s="1428" t="s">
        <v>239</v>
      </c>
      <c r="B28" s="172"/>
      <c r="C28" s="1772"/>
      <c r="D28" s="172"/>
      <c r="E28" s="362"/>
      <c r="F28" s="1742"/>
      <c r="G28" s="228"/>
      <c r="H28" s="218"/>
      <c r="I28" s="228"/>
      <c r="J28" s="228"/>
      <c r="K28" s="218"/>
    </row>
    <row r="29" spans="1:12" s="509" customFormat="1" ht="11.4" customHeight="1">
      <c r="A29" s="873" t="s">
        <v>461</v>
      </c>
      <c r="B29" s="172">
        <v>128</v>
      </c>
      <c r="C29" s="1772">
        <f t="shared" si="1"/>
        <v>153</v>
      </c>
      <c r="D29" s="344">
        <v>3</v>
      </c>
      <c r="E29" s="362">
        <v>150</v>
      </c>
      <c r="F29" s="1742">
        <v>988</v>
      </c>
      <c r="G29" s="228"/>
      <c r="H29" s="218"/>
      <c r="I29" s="228"/>
      <c r="J29" s="228"/>
      <c r="K29" s="218"/>
    </row>
    <row r="30" spans="1:12" s="442" customFormat="1" ht="12" customHeight="1">
      <c r="A30" s="866" t="s">
        <v>411</v>
      </c>
      <c r="B30" s="188">
        <f>B32+B33+B34</f>
        <v>258</v>
      </c>
      <c r="C30" s="999">
        <f t="shared" si="1"/>
        <v>369</v>
      </c>
      <c r="D30" s="188">
        <f t="shared" ref="D30:E30" si="3">D32+D33+D34</f>
        <v>27</v>
      </c>
      <c r="E30" s="188">
        <f t="shared" si="3"/>
        <v>342</v>
      </c>
      <c r="F30" s="1743">
        <f>F32+F33+F34</f>
        <v>2398</v>
      </c>
      <c r="G30" s="228"/>
      <c r="H30" s="218"/>
      <c r="I30" s="228"/>
      <c r="J30" s="228"/>
      <c r="K30" s="218"/>
    </row>
    <row r="31" spans="1:12" s="442" customFormat="1" ht="10.95" customHeight="1">
      <c r="A31" s="866" t="s">
        <v>1574</v>
      </c>
      <c r="B31" s="172"/>
      <c r="C31" s="999"/>
      <c r="D31" s="172"/>
      <c r="E31" s="362"/>
      <c r="F31" s="1742"/>
      <c r="G31" s="228"/>
      <c r="H31" s="218"/>
      <c r="I31" s="228"/>
      <c r="J31" s="228"/>
      <c r="K31" s="218"/>
    </row>
    <row r="32" spans="1:12" s="442" customFormat="1" ht="11.4" customHeight="1">
      <c r="A32" s="873" t="s">
        <v>415</v>
      </c>
      <c r="B32" s="172">
        <v>141</v>
      </c>
      <c r="C32" s="1772">
        <f t="shared" si="1"/>
        <v>217</v>
      </c>
      <c r="D32" s="172">
        <v>16</v>
      </c>
      <c r="E32" s="362">
        <v>201</v>
      </c>
      <c r="F32" s="1742">
        <v>1264</v>
      </c>
      <c r="G32" s="228"/>
      <c r="H32" s="218"/>
      <c r="I32" s="228"/>
      <c r="J32" s="228"/>
      <c r="K32" s="218"/>
    </row>
    <row r="33" spans="1:13" s="442" customFormat="1" ht="11.4" customHeight="1">
      <c r="A33" s="873" t="s">
        <v>413</v>
      </c>
      <c r="B33" s="172">
        <v>27</v>
      </c>
      <c r="C33" s="1772">
        <f t="shared" si="1"/>
        <v>36</v>
      </c>
      <c r="D33" s="344">
        <v>7</v>
      </c>
      <c r="E33" s="362">
        <v>29</v>
      </c>
      <c r="F33" s="1742">
        <v>501</v>
      </c>
      <c r="G33" s="228"/>
      <c r="H33" s="218"/>
      <c r="I33" s="228"/>
      <c r="J33" s="228"/>
      <c r="K33" s="218"/>
    </row>
    <row r="34" spans="1:13" s="442" customFormat="1" ht="11.4" customHeight="1">
      <c r="A34" s="873" t="s">
        <v>417</v>
      </c>
      <c r="B34" s="172">
        <v>90</v>
      </c>
      <c r="C34" s="1772">
        <f t="shared" si="1"/>
        <v>116</v>
      </c>
      <c r="D34" s="344">
        <v>4</v>
      </c>
      <c r="E34" s="362">
        <v>112</v>
      </c>
      <c r="F34" s="1742">
        <v>633</v>
      </c>
      <c r="G34" s="228"/>
      <c r="H34" s="218"/>
      <c r="I34" s="228"/>
      <c r="J34" s="228"/>
      <c r="K34" s="218"/>
    </row>
    <row r="35" spans="1:13" s="125" customFormat="1" ht="12" customHeight="1">
      <c r="A35" s="866" t="s">
        <v>273</v>
      </c>
      <c r="B35" s="999">
        <f>B37+B38+B39+B40</f>
        <v>287</v>
      </c>
      <c r="C35" s="999">
        <f t="shared" si="1"/>
        <v>368</v>
      </c>
      <c r="D35" s="999">
        <f t="shared" ref="D35:F35" si="4">D37+D38+D39+D40</f>
        <v>18</v>
      </c>
      <c r="E35" s="999">
        <f t="shared" si="4"/>
        <v>350</v>
      </c>
      <c r="F35" s="1741">
        <f t="shared" si="4"/>
        <v>3320</v>
      </c>
      <c r="G35" s="218"/>
      <c r="H35" s="228"/>
      <c r="I35" s="322"/>
      <c r="J35" s="228"/>
      <c r="K35" s="228"/>
      <c r="L35" s="228"/>
    </row>
    <row r="36" spans="1:13" s="125" customFormat="1" ht="10.95" customHeight="1">
      <c r="A36" s="866" t="s">
        <v>1516</v>
      </c>
      <c r="B36" s="172"/>
      <c r="C36" s="999"/>
      <c r="D36" s="172"/>
      <c r="E36" s="362"/>
      <c r="F36" s="1742"/>
      <c r="G36" s="218"/>
      <c r="H36" s="228"/>
      <c r="I36" s="322"/>
      <c r="J36" s="218"/>
      <c r="K36" s="218"/>
      <c r="L36" s="218"/>
      <c r="M36" s="710"/>
    </row>
    <row r="37" spans="1:13" s="125" customFormat="1" ht="11.4" customHeight="1">
      <c r="A37" s="873" t="s">
        <v>267</v>
      </c>
      <c r="B37" s="967">
        <v>68</v>
      </c>
      <c r="C37" s="1772">
        <f t="shared" si="1"/>
        <v>88</v>
      </c>
      <c r="D37" s="344">
        <v>4</v>
      </c>
      <c r="E37" s="362">
        <v>84</v>
      </c>
      <c r="F37" s="1742">
        <v>724</v>
      </c>
      <c r="G37" s="228"/>
      <c r="H37" s="218"/>
      <c r="I37" s="322"/>
      <c r="J37" s="228"/>
      <c r="K37" s="126"/>
      <c r="L37" s="126"/>
    </row>
    <row r="38" spans="1:13" s="125" customFormat="1" ht="11.4" customHeight="1">
      <c r="A38" s="873" t="s">
        <v>248</v>
      </c>
      <c r="B38" s="191">
        <v>66</v>
      </c>
      <c r="C38" s="1772">
        <f t="shared" si="1"/>
        <v>96</v>
      </c>
      <c r="D38" s="344">
        <v>5</v>
      </c>
      <c r="E38" s="362">
        <v>91</v>
      </c>
      <c r="F38" s="1742">
        <v>644</v>
      </c>
      <c r="G38" s="228"/>
      <c r="H38" s="330"/>
      <c r="I38" s="228"/>
      <c r="J38" s="228"/>
      <c r="K38" s="218"/>
    </row>
    <row r="39" spans="1:13" s="125" customFormat="1" ht="11.4" customHeight="1">
      <c r="A39" s="873" t="s">
        <v>268</v>
      </c>
      <c r="B39" s="191">
        <v>58</v>
      </c>
      <c r="C39" s="1772">
        <f t="shared" si="1"/>
        <v>67</v>
      </c>
      <c r="D39" s="172">
        <v>2</v>
      </c>
      <c r="E39" s="362">
        <v>65</v>
      </c>
      <c r="F39" s="1742">
        <v>1061</v>
      </c>
      <c r="G39" s="218"/>
      <c r="H39" s="330"/>
      <c r="I39" s="126"/>
      <c r="J39" s="228"/>
      <c r="K39" s="228"/>
    </row>
    <row r="40" spans="1:13" s="125" customFormat="1" ht="11.4" customHeight="1">
      <c r="A40" s="873" t="s">
        <v>269</v>
      </c>
      <c r="B40" s="191">
        <v>95</v>
      </c>
      <c r="C40" s="1772">
        <f t="shared" si="1"/>
        <v>117</v>
      </c>
      <c r="D40" s="344">
        <v>7</v>
      </c>
      <c r="E40" s="362">
        <v>110</v>
      </c>
      <c r="F40" s="1742">
        <v>891</v>
      </c>
      <c r="G40" s="228"/>
      <c r="H40" s="711"/>
      <c r="I40" s="228"/>
      <c r="J40" s="228"/>
      <c r="K40" s="218"/>
    </row>
    <row r="41" spans="1:13" s="125" customFormat="1" ht="12" customHeight="1">
      <c r="A41" s="866" t="s">
        <v>251</v>
      </c>
      <c r="B41" s="999">
        <f>B43+B44+B45+B48</f>
        <v>227</v>
      </c>
      <c r="C41" s="999">
        <f>D41+E41</f>
        <v>271</v>
      </c>
      <c r="D41" s="999">
        <f>D43+D44+D45+D48</f>
        <v>15</v>
      </c>
      <c r="E41" s="999">
        <f t="shared" ref="E41:F41" si="5">E43+E44+E45+E48</f>
        <v>256</v>
      </c>
      <c r="F41" s="1741">
        <f t="shared" si="5"/>
        <v>2519</v>
      </c>
      <c r="G41" s="711"/>
      <c r="H41" s="711"/>
      <c r="I41" s="228"/>
      <c r="J41" s="218"/>
      <c r="K41" s="228"/>
    </row>
    <row r="42" spans="1:13" s="125" customFormat="1" ht="10.95" customHeight="1">
      <c r="A42" s="866" t="s">
        <v>1504</v>
      </c>
      <c r="B42" s="191"/>
      <c r="C42" s="999"/>
      <c r="D42" s="172"/>
      <c r="E42" s="362"/>
      <c r="F42" s="1742"/>
      <c r="G42" s="228"/>
      <c r="H42" s="711"/>
      <c r="I42" s="218"/>
      <c r="J42" s="126"/>
      <c r="K42" s="126"/>
    </row>
    <row r="43" spans="1:13" s="125" customFormat="1" ht="11.4" customHeight="1">
      <c r="A43" s="873" t="s">
        <v>252</v>
      </c>
      <c r="B43" s="191">
        <v>88</v>
      </c>
      <c r="C43" s="1772">
        <f>D43+E43</f>
        <v>113</v>
      </c>
      <c r="D43" s="344">
        <v>2</v>
      </c>
      <c r="E43" s="362">
        <v>111</v>
      </c>
      <c r="F43" s="1742">
        <v>502</v>
      </c>
      <c r="G43" s="228"/>
      <c r="H43" s="711"/>
      <c r="I43" s="423"/>
      <c r="K43" s="126"/>
    </row>
    <row r="44" spans="1:13" s="125" customFormat="1" ht="11.4" customHeight="1">
      <c r="A44" s="873" t="s">
        <v>270</v>
      </c>
      <c r="B44" s="191">
        <v>43</v>
      </c>
      <c r="C44" s="1772">
        <f t="shared" si="1"/>
        <v>46</v>
      </c>
      <c r="D44" s="344">
        <v>3</v>
      </c>
      <c r="E44" s="362">
        <v>43</v>
      </c>
      <c r="F44" s="1742">
        <v>203</v>
      </c>
      <c r="G44" s="218"/>
      <c r="H44" s="711"/>
      <c r="K44" s="228"/>
    </row>
    <row r="45" spans="1:13" s="125" customFormat="1" ht="11.4" customHeight="1">
      <c r="A45" s="873" t="s">
        <v>254</v>
      </c>
      <c r="B45" s="967">
        <v>64</v>
      </c>
      <c r="C45" s="1772">
        <f t="shared" si="1"/>
        <v>72</v>
      </c>
      <c r="D45" s="172">
        <v>9</v>
      </c>
      <c r="E45" s="362">
        <v>63</v>
      </c>
      <c r="F45" s="1742">
        <v>861</v>
      </c>
      <c r="G45" s="218"/>
      <c r="H45" s="711"/>
      <c r="K45" s="228"/>
    </row>
    <row r="46" spans="1:13" s="509" customFormat="1" ht="10.95" customHeight="1">
      <c r="A46" s="873" t="s">
        <v>263</v>
      </c>
      <c r="B46" s="172"/>
      <c r="C46" s="999"/>
      <c r="D46" s="172"/>
      <c r="E46" s="173"/>
      <c r="F46" s="1742"/>
      <c r="G46" s="218"/>
      <c r="H46" s="711"/>
      <c r="K46" s="228"/>
    </row>
    <row r="47" spans="1:13" s="509" customFormat="1" ht="10.95" customHeight="1">
      <c r="A47" s="1428" t="s">
        <v>239</v>
      </c>
      <c r="B47" s="172"/>
      <c r="C47" s="999"/>
      <c r="D47" s="172"/>
      <c r="E47" s="173"/>
      <c r="F47" s="1742"/>
      <c r="G47" s="218"/>
      <c r="H47" s="711"/>
      <c r="K47" s="228"/>
    </row>
    <row r="48" spans="1:13" s="509" customFormat="1" ht="11.4" customHeight="1">
      <c r="A48" s="873" t="s">
        <v>460</v>
      </c>
      <c r="B48" s="172">
        <v>32</v>
      </c>
      <c r="C48" s="999">
        <f t="shared" si="1"/>
        <v>40</v>
      </c>
      <c r="D48" s="344">
        <v>1</v>
      </c>
      <c r="E48" s="173">
        <v>39</v>
      </c>
      <c r="F48" s="1742">
        <v>953</v>
      </c>
      <c r="G48" s="218"/>
      <c r="H48" s="711"/>
      <c r="K48" s="228"/>
    </row>
    <row r="49" spans="1:11" s="645" customFormat="1" ht="13.2" customHeight="1">
      <c r="A49" s="1744" t="s">
        <v>1946</v>
      </c>
      <c r="B49" s="1138"/>
      <c r="C49" s="1138"/>
      <c r="D49" s="1137"/>
      <c r="E49" s="1137"/>
      <c r="F49" s="1139"/>
      <c r="G49" s="1140"/>
      <c r="H49" s="1140"/>
      <c r="K49" s="1140"/>
    </row>
    <row r="50" spans="1:11" s="1320" customFormat="1" ht="13.2" customHeight="1">
      <c r="A50" s="1431" t="s">
        <v>1947</v>
      </c>
      <c r="B50" s="1432"/>
      <c r="C50" s="1432"/>
      <c r="D50" s="1356"/>
      <c r="E50" s="1356"/>
      <c r="F50" s="1356"/>
    </row>
    <row r="51" spans="1:11" s="125" customFormat="1">
      <c r="A51" s="222"/>
      <c r="B51" s="222"/>
      <c r="C51" s="222"/>
      <c r="D51" s="127"/>
      <c r="E51" s="127"/>
      <c r="F51" s="127"/>
    </row>
  </sheetData>
  <mergeCells count="9">
    <mergeCell ref="A1:C1"/>
    <mergeCell ref="F3:F6"/>
    <mergeCell ref="A3:A6"/>
    <mergeCell ref="B3:B6"/>
    <mergeCell ref="C3:E4"/>
    <mergeCell ref="C5:C6"/>
    <mergeCell ref="D5:D6"/>
    <mergeCell ref="E5:E6"/>
    <mergeCell ref="A2:D2"/>
  </mergeCells>
  <phoneticPr fontId="0" type="noConversion"/>
  <hyperlinks>
    <hyperlink ref="D1:F1" location="'Spis tablic     List of tables'!A1" display="Return to list tables"/>
    <hyperlink ref="E1" location="'Spis tablic     List of tables'!A84" display="Powrót do spisu tablic"/>
    <hyperlink ref="E2" location="'Spis tablic     List of tables'!A82" display="Return to list of tables"/>
  </hyperlinks>
  <pageMargins left="0.39370078740157483" right="0.39370078740157483" top="0.19685039370078741" bottom="0.19685039370078741" header="0.31496062992125984" footer="0.31496062992125984"/>
  <pageSetup paperSize="9" scale="97" orientation="landscape" r:id="rId1"/>
  <ignoredErrors>
    <ignoredError sqref="B10 D10:F10" formulaRange="1"/>
    <ignoredError sqref="C10 C22 C30 C35 C41" formula="1"/>
  </ignoredErrors>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3"/>
  <sheetViews>
    <sheetView showGridLines="0" zoomScaleNormal="100" workbookViewId="0"/>
  </sheetViews>
  <sheetFormatPr defaultColWidth="9" defaultRowHeight="13.2"/>
  <cols>
    <col min="1" max="1" width="20.59765625" style="4" customWidth="1"/>
    <col min="2" max="13" width="9.19921875" style="4" customWidth="1"/>
    <col min="14" max="16384" width="9" style="28"/>
  </cols>
  <sheetData>
    <row r="1" spans="1:17" ht="15" customHeight="1">
      <c r="A1" s="1000" t="s">
        <v>836</v>
      </c>
      <c r="B1" s="1000"/>
      <c r="C1" s="1000"/>
      <c r="D1" s="1000"/>
      <c r="E1" s="1000"/>
      <c r="F1" s="1000"/>
      <c r="G1" s="477"/>
      <c r="K1" s="1877" t="s">
        <v>31</v>
      </c>
      <c r="L1" s="1877"/>
    </row>
    <row r="2" spans="1:17" ht="15" customHeight="1">
      <c r="A2" s="2422" t="s">
        <v>1768</v>
      </c>
      <c r="B2" s="2422"/>
      <c r="C2" s="2422"/>
      <c r="D2" s="2422"/>
      <c r="E2" s="2422"/>
      <c r="F2" s="2422"/>
      <c r="G2" s="477"/>
      <c r="K2" s="1802" t="s">
        <v>283</v>
      </c>
      <c r="L2" s="1802"/>
      <c r="M2" s="1309"/>
    </row>
    <row r="3" spans="1:17" s="1314" customFormat="1" ht="15" customHeight="1">
      <c r="A3" s="1346" t="s">
        <v>1582</v>
      </c>
      <c r="B3" s="1346"/>
      <c r="C3" s="1346"/>
      <c r="D3" s="1346"/>
      <c r="E3" s="1346"/>
      <c r="F3" s="1346"/>
      <c r="G3" s="1318"/>
      <c r="H3" s="1309"/>
      <c r="I3" s="1309"/>
      <c r="J3" s="1309"/>
      <c r="K3" s="1309"/>
      <c r="L3" s="1309"/>
      <c r="M3" s="1309"/>
    </row>
    <row r="4" spans="1:17" s="1314" customFormat="1" ht="15" customHeight="1">
      <c r="A4" s="2397" t="s">
        <v>1764</v>
      </c>
      <c r="B4" s="2397"/>
      <c r="C4" s="2397"/>
      <c r="D4" s="2397"/>
      <c r="E4" s="2397"/>
      <c r="F4" s="2397"/>
      <c r="G4" s="1318"/>
      <c r="H4" s="1309"/>
      <c r="I4" s="1309"/>
      <c r="J4" s="1309"/>
      <c r="K4" s="1309"/>
      <c r="L4" s="1309"/>
      <c r="M4" s="1309"/>
    </row>
    <row r="5" spans="1:17" ht="13.2" customHeight="1">
      <c r="A5" s="1811" t="s">
        <v>1583</v>
      </c>
      <c r="B5" s="1816" t="s">
        <v>1584</v>
      </c>
      <c r="C5" s="1836" t="s">
        <v>35</v>
      </c>
      <c r="D5" s="1804" t="s">
        <v>1585</v>
      </c>
      <c r="E5" s="728"/>
      <c r="F5" s="728"/>
      <c r="G5" s="728"/>
      <c r="H5" s="728"/>
      <c r="I5" s="728"/>
      <c r="J5" s="875"/>
      <c r="K5" s="1804" t="s">
        <v>1591</v>
      </c>
      <c r="L5" s="948"/>
      <c r="M5" s="948"/>
    </row>
    <row r="6" spans="1:17" ht="15" customHeight="1">
      <c r="A6" s="1812"/>
      <c r="B6" s="1817"/>
      <c r="C6" s="1837"/>
      <c r="D6" s="2424"/>
      <c r="E6" s="729"/>
      <c r="F6" s="729"/>
      <c r="G6" s="729"/>
      <c r="H6" s="729"/>
      <c r="I6" s="729"/>
      <c r="J6" s="876"/>
      <c r="K6" s="1805"/>
      <c r="L6" s="1002"/>
      <c r="M6" s="1002"/>
    </row>
    <row r="7" spans="1:17" ht="15" customHeight="1">
      <c r="A7" s="1812"/>
      <c r="B7" s="1817"/>
      <c r="C7" s="1837"/>
      <c r="D7" s="2424"/>
      <c r="E7" s="2425" t="s">
        <v>35</v>
      </c>
      <c r="F7" s="1816" t="s">
        <v>1586</v>
      </c>
      <c r="G7" s="1808" t="s">
        <v>1587</v>
      </c>
      <c r="H7" s="1804" t="s">
        <v>1588</v>
      </c>
      <c r="I7" s="1003"/>
      <c r="J7" s="1811" t="s">
        <v>1590</v>
      </c>
      <c r="K7" s="1805"/>
      <c r="L7" s="1836" t="s">
        <v>35</v>
      </c>
      <c r="M7" s="1804" t="s">
        <v>1592</v>
      </c>
    </row>
    <row r="8" spans="1:17" ht="15" customHeight="1">
      <c r="A8" s="1812"/>
      <c r="B8" s="1817"/>
      <c r="C8" s="1837"/>
      <c r="D8" s="2424"/>
      <c r="E8" s="2426"/>
      <c r="F8" s="1817"/>
      <c r="G8" s="1809"/>
      <c r="H8" s="1817"/>
      <c r="I8" s="1811" t="s">
        <v>1589</v>
      </c>
      <c r="J8" s="1812"/>
      <c r="K8" s="1805"/>
      <c r="L8" s="1837"/>
      <c r="M8" s="1805"/>
      <c r="Q8" s="362"/>
    </row>
    <row r="9" spans="1:17" ht="15" customHeight="1">
      <c r="A9" s="1812"/>
      <c r="B9" s="1817"/>
      <c r="C9" s="1837"/>
      <c r="D9" s="2424"/>
      <c r="E9" s="2426"/>
      <c r="F9" s="1817"/>
      <c r="G9" s="1809"/>
      <c r="H9" s="1817"/>
      <c r="I9" s="1812"/>
      <c r="J9" s="1812"/>
      <c r="K9" s="1805"/>
      <c r="L9" s="1837"/>
      <c r="M9" s="1805"/>
      <c r="Q9" s="362"/>
    </row>
    <row r="10" spans="1:17" ht="15" customHeight="1">
      <c r="A10" s="1812"/>
      <c r="B10" s="1817"/>
      <c r="C10" s="1837"/>
      <c r="D10" s="2424"/>
      <c r="E10" s="2426"/>
      <c r="F10" s="1817"/>
      <c r="G10" s="1809"/>
      <c r="H10" s="1817"/>
      <c r="I10" s="1812"/>
      <c r="J10" s="1812"/>
      <c r="K10" s="1805"/>
      <c r="L10" s="1837"/>
      <c r="M10" s="1805"/>
      <c r="Q10" s="362"/>
    </row>
    <row r="11" spans="1:17" ht="15" customHeight="1">
      <c r="A11" s="1812"/>
      <c r="B11" s="1817"/>
      <c r="C11" s="1837"/>
      <c r="D11" s="2424"/>
      <c r="E11" s="2426"/>
      <c r="F11" s="1817"/>
      <c r="G11" s="1809"/>
      <c r="H11" s="1817"/>
      <c r="I11" s="1812"/>
      <c r="J11" s="1812"/>
      <c r="K11" s="1805"/>
      <c r="L11" s="1837"/>
      <c r="M11" s="1805"/>
      <c r="Q11" s="362"/>
    </row>
    <row r="12" spans="1:17" ht="15" customHeight="1">
      <c r="A12" s="1812"/>
      <c r="B12" s="1817"/>
      <c r="C12" s="1837"/>
      <c r="D12" s="2424"/>
      <c r="E12" s="2426"/>
      <c r="F12" s="1817"/>
      <c r="G12" s="1809"/>
      <c r="H12" s="1817"/>
      <c r="I12" s="1812"/>
      <c r="J12" s="1812"/>
      <c r="K12" s="1805"/>
      <c r="L12" s="1837"/>
      <c r="M12" s="1805"/>
      <c r="Q12" s="362"/>
    </row>
    <row r="13" spans="1:17" ht="15" customHeight="1">
      <c r="A13" s="1812"/>
      <c r="B13" s="1817"/>
      <c r="C13" s="1837"/>
      <c r="D13" s="2424"/>
      <c r="E13" s="2426"/>
      <c r="F13" s="1817"/>
      <c r="G13" s="1809"/>
      <c r="H13" s="1817"/>
      <c r="I13" s="1812"/>
      <c r="J13" s="1812"/>
      <c r="K13" s="1805"/>
      <c r="L13" s="1837"/>
      <c r="M13" s="1805"/>
      <c r="Q13" s="363"/>
    </row>
    <row r="14" spans="1:17" ht="15" customHeight="1">
      <c r="A14" s="1812"/>
      <c r="B14" s="1817"/>
      <c r="C14" s="1837"/>
      <c r="D14" s="2424"/>
      <c r="E14" s="2426"/>
      <c r="F14" s="1817"/>
      <c r="G14" s="1809"/>
      <c r="H14" s="1817"/>
      <c r="I14" s="1812"/>
      <c r="J14" s="1812"/>
      <c r="K14" s="1805"/>
      <c r="L14" s="1837"/>
      <c r="M14" s="1805"/>
      <c r="Q14" s="363"/>
    </row>
    <row r="15" spans="1:17" ht="15" customHeight="1">
      <c r="A15" s="1812"/>
      <c r="B15" s="1817"/>
      <c r="C15" s="1837"/>
      <c r="D15" s="2424"/>
      <c r="E15" s="2426"/>
      <c r="F15" s="1817"/>
      <c r="G15" s="1809"/>
      <c r="H15" s="1817"/>
      <c r="I15" s="1812"/>
      <c r="J15" s="1812"/>
      <c r="K15" s="1805"/>
      <c r="L15" s="1837"/>
      <c r="M15" s="1805"/>
      <c r="Q15" s="362"/>
    </row>
    <row r="16" spans="1:17" ht="15" customHeight="1">
      <c r="A16" s="1812"/>
      <c r="B16" s="1817"/>
      <c r="C16" s="1837"/>
      <c r="D16" s="2424"/>
      <c r="E16" s="2426"/>
      <c r="F16" s="1817"/>
      <c r="G16" s="1809"/>
      <c r="H16" s="1817"/>
      <c r="I16" s="1812"/>
      <c r="J16" s="1812"/>
      <c r="K16" s="1805"/>
      <c r="L16" s="1837"/>
      <c r="M16" s="1805"/>
      <c r="Q16" s="364"/>
    </row>
    <row r="17" spans="1:13" ht="15" customHeight="1">
      <c r="A17" s="1812"/>
      <c r="B17" s="1817"/>
      <c r="C17" s="1837"/>
      <c r="D17" s="2424"/>
      <c r="E17" s="2426"/>
      <c r="F17" s="1817"/>
      <c r="G17" s="1809"/>
      <c r="H17" s="1817"/>
      <c r="I17" s="1812"/>
      <c r="J17" s="1812"/>
      <c r="K17" s="1805"/>
      <c r="L17" s="1837"/>
      <c r="M17" s="1805"/>
    </row>
    <row r="18" spans="1:13" ht="13.2" customHeight="1">
      <c r="A18" s="1815"/>
      <c r="B18" s="1818"/>
      <c r="C18" s="2423"/>
      <c r="D18" s="1970"/>
      <c r="E18" s="2427"/>
      <c r="F18" s="1818"/>
      <c r="G18" s="1810"/>
      <c r="H18" s="1818"/>
      <c r="I18" s="1845"/>
      <c r="J18" s="1845"/>
      <c r="K18" s="1806"/>
      <c r="L18" s="2423"/>
      <c r="M18" s="1806"/>
    </row>
    <row r="19" spans="1:13" s="155" customFormat="1" ht="13.5" customHeight="1">
      <c r="A19" s="970" t="s">
        <v>115</v>
      </c>
      <c r="B19" s="316">
        <v>386608</v>
      </c>
      <c r="C19" s="317">
        <v>102.32543366982337</v>
      </c>
      <c r="D19" s="316">
        <v>104432</v>
      </c>
      <c r="E19" s="317">
        <v>98.161446779712008</v>
      </c>
      <c r="F19" s="316">
        <v>13</v>
      </c>
      <c r="G19" s="316">
        <v>801</v>
      </c>
      <c r="H19" s="316">
        <v>40864</v>
      </c>
      <c r="I19" s="316">
        <v>5558</v>
      </c>
      <c r="J19" s="316">
        <v>28240</v>
      </c>
      <c r="K19" s="316">
        <v>282176</v>
      </c>
      <c r="L19" s="317">
        <v>103.95749979737248</v>
      </c>
      <c r="M19" s="331">
        <v>3054</v>
      </c>
    </row>
    <row r="20" spans="1:13" s="155" customFormat="1" ht="13.5" customHeight="1">
      <c r="A20" s="1428" t="s">
        <v>116</v>
      </c>
      <c r="B20" s="172"/>
      <c r="C20" s="168"/>
      <c r="D20" s="172"/>
      <c r="E20" s="152"/>
      <c r="F20" s="172"/>
      <c r="G20" s="172"/>
      <c r="H20" s="451"/>
      <c r="I20" s="451"/>
      <c r="J20" s="451"/>
      <c r="K20" s="451"/>
      <c r="L20" s="187"/>
      <c r="M20" s="452"/>
    </row>
    <row r="21" spans="1:13" s="155" customFormat="1" ht="13.5" customHeight="1">
      <c r="A21" s="971" t="s">
        <v>1514</v>
      </c>
      <c r="B21" s="172"/>
      <c r="C21" s="172"/>
      <c r="D21" s="172"/>
      <c r="E21" s="168"/>
      <c r="F21" s="172"/>
      <c r="G21" s="172"/>
      <c r="H21" s="172"/>
      <c r="I21" s="172"/>
      <c r="J21" s="172"/>
      <c r="K21" s="172"/>
      <c r="L21" s="168"/>
      <c r="M21" s="173"/>
    </row>
    <row r="22" spans="1:13" s="155" customFormat="1" ht="13.5" customHeight="1">
      <c r="A22" s="522" t="s">
        <v>230</v>
      </c>
      <c r="B22" s="188">
        <v>76775</v>
      </c>
      <c r="C22" s="152">
        <v>103.88476943061269</v>
      </c>
      <c r="D22" s="188">
        <v>15847</v>
      </c>
      <c r="E22" s="152">
        <v>101.0908394998724</v>
      </c>
      <c r="F22" s="188">
        <v>3</v>
      </c>
      <c r="G22" s="188">
        <v>143</v>
      </c>
      <c r="H22" s="188">
        <v>4908</v>
      </c>
      <c r="I22" s="188">
        <v>456</v>
      </c>
      <c r="J22" s="188">
        <v>4889</v>
      </c>
      <c r="K22" s="188">
        <v>60928</v>
      </c>
      <c r="L22" s="152">
        <v>104.63694442536237</v>
      </c>
      <c r="M22" s="332">
        <v>761</v>
      </c>
    </row>
    <row r="23" spans="1:13" s="155" customFormat="1" ht="13.5" customHeight="1">
      <c r="A23" s="522" t="s">
        <v>814</v>
      </c>
      <c r="B23" s="172"/>
      <c r="C23" s="168"/>
      <c r="D23" s="172"/>
      <c r="E23" s="152"/>
      <c r="F23" s="172"/>
      <c r="G23" s="172"/>
      <c r="H23" s="451"/>
      <c r="I23" s="451"/>
      <c r="J23" s="451"/>
      <c r="K23" s="451"/>
      <c r="L23" s="187"/>
      <c r="M23" s="452"/>
    </row>
    <row r="24" spans="1:13" s="155" customFormat="1" ht="13.5" customHeight="1">
      <c r="A24" s="520" t="s">
        <v>231</v>
      </c>
      <c r="B24" s="172">
        <v>9092</v>
      </c>
      <c r="C24" s="168">
        <v>102.39891879716185</v>
      </c>
      <c r="D24" s="172">
        <v>1873</v>
      </c>
      <c r="E24" s="1004">
        <v>98.839050131926115</v>
      </c>
      <c r="F24" s="172">
        <v>1</v>
      </c>
      <c r="G24" s="172">
        <v>20</v>
      </c>
      <c r="H24" s="172">
        <v>463</v>
      </c>
      <c r="I24" s="172">
        <v>36</v>
      </c>
      <c r="J24" s="172">
        <v>498</v>
      </c>
      <c r="K24" s="172">
        <v>7219</v>
      </c>
      <c r="L24" s="168">
        <v>103.36483390607103</v>
      </c>
      <c r="M24" s="173">
        <v>146</v>
      </c>
    </row>
    <row r="25" spans="1:13" s="155" customFormat="1" ht="13.5" customHeight="1">
      <c r="A25" s="520" t="s">
        <v>232</v>
      </c>
      <c r="B25" s="172">
        <v>31321</v>
      </c>
      <c r="C25" s="168">
        <v>104.3546345038982</v>
      </c>
      <c r="D25" s="172">
        <v>6486</v>
      </c>
      <c r="E25" s="1004">
        <v>101.70926768072761</v>
      </c>
      <c r="F25" s="172">
        <v>1</v>
      </c>
      <c r="G25" s="172">
        <v>48</v>
      </c>
      <c r="H25" s="172">
        <v>2367</v>
      </c>
      <c r="I25" s="172">
        <v>247</v>
      </c>
      <c r="J25" s="172">
        <v>1932</v>
      </c>
      <c r="K25" s="172">
        <v>24835</v>
      </c>
      <c r="L25" s="168">
        <v>105.06832508355544</v>
      </c>
      <c r="M25" s="173">
        <v>260</v>
      </c>
    </row>
    <row r="26" spans="1:13" s="155" customFormat="1" ht="13.5" customHeight="1">
      <c r="A26" s="520" t="s">
        <v>233</v>
      </c>
      <c r="B26" s="172">
        <v>4559</v>
      </c>
      <c r="C26" s="168">
        <v>102.3574315222272</v>
      </c>
      <c r="D26" s="172">
        <v>964</v>
      </c>
      <c r="E26" s="1004">
        <v>98.267074413863412</v>
      </c>
      <c r="F26" s="344" t="s">
        <v>1945</v>
      </c>
      <c r="G26" s="172">
        <v>16</v>
      </c>
      <c r="H26" s="172">
        <v>157</v>
      </c>
      <c r="I26" s="172">
        <v>9</v>
      </c>
      <c r="J26" s="172">
        <v>282</v>
      </c>
      <c r="K26" s="172">
        <v>3595</v>
      </c>
      <c r="L26" s="168">
        <v>103.51281312985891</v>
      </c>
      <c r="M26" s="173">
        <v>109</v>
      </c>
    </row>
    <row r="27" spans="1:13" s="155" customFormat="1" ht="13.5" customHeight="1">
      <c r="A27" s="520" t="s">
        <v>234</v>
      </c>
      <c r="B27" s="172">
        <v>13068</v>
      </c>
      <c r="C27" s="168">
        <v>103.82140303487726</v>
      </c>
      <c r="D27" s="172">
        <v>2416</v>
      </c>
      <c r="E27" s="1004">
        <v>101.34228187919463</v>
      </c>
      <c r="F27" s="344" t="s">
        <v>1945</v>
      </c>
      <c r="G27" s="172">
        <v>26</v>
      </c>
      <c r="H27" s="172">
        <v>651</v>
      </c>
      <c r="I27" s="172">
        <v>40</v>
      </c>
      <c r="J27" s="172">
        <v>838</v>
      </c>
      <c r="K27" s="172">
        <v>10652</v>
      </c>
      <c r="L27" s="168">
        <v>104.4006664706459</v>
      </c>
      <c r="M27" s="173">
        <v>100</v>
      </c>
    </row>
    <row r="28" spans="1:13" s="155" customFormat="1" ht="13.5" customHeight="1">
      <c r="A28" s="520" t="s">
        <v>235</v>
      </c>
      <c r="B28" s="172">
        <v>3625</v>
      </c>
      <c r="C28" s="168">
        <v>102.72031737035987</v>
      </c>
      <c r="D28" s="172">
        <v>864</v>
      </c>
      <c r="E28" s="1004">
        <v>100.46511627906978</v>
      </c>
      <c r="F28" s="344" t="s">
        <v>1945</v>
      </c>
      <c r="G28" s="172">
        <v>16</v>
      </c>
      <c r="H28" s="172">
        <v>166</v>
      </c>
      <c r="I28" s="172">
        <v>11</v>
      </c>
      <c r="J28" s="172">
        <v>232</v>
      </c>
      <c r="K28" s="172">
        <v>2761</v>
      </c>
      <c r="L28" s="168">
        <v>103.44698388909703</v>
      </c>
      <c r="M28" s="173">
        <v>88</v>
      </c>
    </row>
    <row r="29" spans="1:13" s="155" customFormat="1" ht="13.5" customHeight="1">
      <c r="A29" s="520" t="s">
        <v>236</v>
      </c>
      <c r="B29" s="172">
        <v>15110</v>
      </c>
      <c r="C29" s="168">
        <v>104.63264316875562</v>
      </c>
      <c r="D29" s="172">
        <v>3244</v>
      </c>
      <c r="E29" s="1004">
        <v>102.04466813463353</v>
      </c>
      <c r="F29" s="172">
        <v>1</v>
      </c>
      <c r="G29" s="172">
        <v>17</v>
      </c>
      <c r="H29" s="172">
        <v>1104</v>
      </c>
      <c r="I29" s="172">
        <v>113</v>
      </c>
      <c r="J29" s="172">
        <v>1107</v>
      </c>
      <c r="K29" s="172">
        <v>11866</v>
      </c>
      <c r="L29" s="168">
        <v>105.36316817616765</v>
      </c>
      <c r="M29" s="173">
        <v>58</v>
      </c>
    </row>
    <row r="30" spans="1:13" s="155" customFormat="1" ht="13.5" customHeight="1">
      <c r="A30" s="522" t="s">
        <v>237</v>
      </c>
      <c r="B30" s="188">
        <v>138731</v>
      </c>
      <c r="C30" s="152">
        <v>101.05549161579815</v>
      </c>
      <c r="D30" s="188">
        <v>52100</v>
      </c>
      <c r="E30" s="1005">
        <v>97.09099718603828</v>
      </c>
      <c r="F30" s="188">
        <v>7</v>
      </c>
      <c r="G30" s="188">
        <v>253</v>
      </c>
      <c r="H30" s="188">
        <v>27207</v>
      </c>
      <c r="I30" s="188">
        <v>4492</v>
      </c>
      <c r="J30" s="188">
        <v>12189</v>
      </c>
      <c r="K30" s="188">
        <v>86631</v>
      </c>
      <c r="L30" s="152">
        <v>103.59957426962127</v>
      </c>
      <c r="M30" s="332">
        <v>181</v>
      </c>
    </row>
    <row r="31" spans="1:13" s="155" customFormat="1" ht="13.5" customHeight="1">
      <c r="A31" s="873" t="s">
        <v>238</v>
      </c>
      <c r="B31" s="172"/>
      <c r="C31" s="168"/>
      <c r="D31" s="172"/>
      <c r="E31" s="152"/>
      <c r="F31" s="172"/>
      <c r="G31" s="172"/>
      <c r="H31" s="451"/>
      <c r="I31" s="451"/>
      <c r="J31" s="451"/>
      <c r="K31" s="451"/>
      <c r="L31" s="187"/>
      <c r="M31" s="452"/>
    </row>
    <row r="32" spans="1:13" s="155" customFormat="1" ht="13.5" customHeight="1">
      <c r="A32" s="1427" t="s">
        <v>239</v>
      </c>
      <c r="B32" s="172"/>
      <c r="C32" s="168"/>
      <c r="D32" s="172"/>
      <c r="E32" s="152"/>
      <c r="F32" s="172"/>
      <c r="G32" s="172"/>
      <c r="H32" s="451"/>
      <c r="I32" s="451"/>
      <c r="J32" s="451"/>
      <c r="K32" s="451"/>
      <c r="L32" s="187"/>
      <c r="M32" s="452"/>
    </row>
    <row r="33" spans="1:13" s="155" customFormat="1" ht="13.5" customHeight="1">
      <c r="A33" s="520" t="s">
        <v>240</v>
      </c>
      <c r="B33" s="172">
        <v>138731</v>
      </c>
      <c r="C33" s="168">
        <v>101.05549161579815</v>
      </c>
      <c r="D33" s="172">
        <v>52100</v>
      </c>
      <c r="E33" s="168">
        <v>97.09099718603828</v>
      </c>
      <c r="F33" s="172">
        <v>7</v>
      </c>
      <c r="G33" s="172">
        <v>253</v>
      </c>
      <c r="H33" s="172">
        <v>27207</v>
      </c>
      <c r="I33" s="172">
        <v>4492</v>
      </c>
      <c r="J33" s="172">
        <v>12189</v>
      </c>
      <c r="K33" s="172">
        <v>86631</v>
      </c>
      <c r="L33" s="168">
        <v>103.59957426962127</v>
      </c>
      <c r="M33" s="173">
        <v>181</v>
      </c>
    </row>
    <row r="34" spans="1:13" s="155" customFormat="1" ht="13.5" customHeight="1">
      <c r="A34" s="522" t="s">
        <v>241</v>
      </c>
      <c r="B34" s="188">
        <v>45019</v>
      </c>
      <c r="C34" s="152">
        <v>103.11505073409835</v>
      </c>
      <c r="D34" s="188">
        <v>9143</v>
      </c>
      <c r="E34" s="152">
        <v>98.24844186546315</v>
      </c>
      <c r="F34" s="188">
        <v>1</v>
      </c>
      <c r="G34" s="188">
        <v>132</v>
      </c>
      <c r="H34" s="188">
        <v>2261</v>
      </c>
      <c r="I34" s="188">
        <v>150</v>
      </c>
      <c r="J34" s="188">
        <v>2167</v>
      </c>
      <c r="K34" s="188">
        <v>35876</v>
      </c>
      <c r="L34" s="152">
        <v>104.43338281954996</v>
      </c>
      <c r="M34" s="332">
        <v>671</v>
      </c>
    </row>
    <row r="35" spans="1:13" s="155" customFormat="1" ht="13.5" customHeight="1">
      <c r="A35" s="522" t="s">
        <v>1593</v>
      </c>
      <c r="B35" s="188"/>
      <c r="C35" s="152"/>
      <c r="D35" s="188"/>
      <c r="E35" s="152"/>
      <c r="F35" s="188"/>
      <c r="G35" s="188"/>
      <c r="H35" s="453"/>
      <c r="I35" s="453"/>
      <c r="J35" s="453"/>
      <c r="K35" s="453"/>
      <c r="L35" s="189"/>
      <c r="M35" s="454"/>
    </row>
    <row r="36" spans="1:13" s="155" customFormat="1" ht="13.5" customHeight="1">
      <c r="A36" s="520" t="s">
        <v>242</v>
      </c>
      <c r="B36" s="172">
        <v>7981</v>
      </c>
      <c r="C36" s="168">
        <v>101.87643604799592</v>
      </c>
      <c r="D36" s="172">
        <v>1716</v>
      </c>
      <c r="E36" s="1004">
        <v>98.734177215189874</v>
      </c>
      <c r="F36" s="344" t="s">
        <v>1945</v>
      </c>
      <c r="G36" s="172">
        <v>36</v>
      </c>
      <c r="H36" s="172">
        <v>358</v>
      </c>
      <c r="I36" s="172">
        <v>32</v>
      </c>
      <c r="J36" s="172">
        <v>360</v>
      </c>
      <c r="K36" s="172">
        <v>6265</v>
      </c>
      <c r="L36" s="1004">
        <v>102.77230971128608</v>
      </c>
      <c r="M36" s="173">
        <v>184</v>
      </c>
    </row>
    <row r="37" spans="1:13" s="155" customFormat="1" ht="13.5" customHeight="1">
      <c r="A37" s="520" t="s">
        <v>243</v>
      </c>
      <c r="B37" s="172">
        <v>10481</v>
      </c>
      <c r="C37" s="168">
        <v>104.72621902478016</v>
      </c>
      <c r="D37" s="172">
        <v>1680</v>
      </c>
      <c r="E37" s="1004">
        <v>101.32689987937273</v>
      </c>
      <c r="F37" s="344" t="s">
        <v>1945</v>
      </c>
      <c r="G37" s="172">
        <v>34</v>
      </c>
      <c r="H37" s="172">
        <v>282</v>
      </c>
      <c r="I37" s="172">
        <v>18</v>
      </c>
      <c r="J37" s="172">
        <v>353</v>
      </c>
      <c r="K37" s="172">
        <v>8801</v>
      </c>
      <c r="L37" s="1004">
        <v>105.40119760479041</v>
      </c>
      <c r="M37" s="173">
        <v>128</v>
      </c>
    </row>
    <row r="38" spans="1:13" s="155" customFormat="1" ht="13.5" customHeight="1">
      <c r="A38" s="520" t="s">
        <v>244</v>
      </c>
      <c r="B38" s="172">
        <v>16746</v>
      </c>
      <c r="C38" s="168">
        <v>104.73450497216837</v>
      </c>
      <c r="D38" s="172">
        <v>2904</v>
      </c>
      <c r="E38" s="1004">
        <v>99.622641509433961</v>
      </c>
      <c r="F38" s="344" t="s">
        <v>1945</v>
      </c>
      <c r="G38" s="172">
        <v>40</v>
      </c>
      <c r="H38" s="172">
        <v>674</v>
      </c>
      <c r="I38" s="172">
        <v>42</v>
      </c>
      <c r="J38" s="172">
        <v>647</v>
      </c>
      <c r="K38" s="172">
        <v>13842</v>
      </c>
      <c r="L38" s="1004">
        <v>105.87425424506654</v>
      </c>
      <c r="M38" s="173">
        <v>312</v>
      </c>
    </row>
    <row r="39" spans="1:13" s="155" customFormat="1" ht="13.5" customHeight="1">
      <c r="A39" s="873" t="s">
        <v>238</v>
      </c>
      <c r="B39" s="172"/>
      <c r="C39" s="168"/>
      <c r="D39" s="172"/>
      <c r="E39" s="1004"/>
      <c r="F39" s="172"/>
      <c r="G39" s="172"/>
      <c r="H39" s="172"/>
      <c r="I39" s="172"/>
      <c r="J39" s="172"/>
      <c r="K39" s="172"/>
      <c r="L39" s="1004"/>
      <c r="M39" s="173"/>
    </row>
    <row r="40" spans="1:13" s="155" customFormat="1" ht="13.5" customHeight="1">
      <c r="A40" s="1427" t="s">
        <v>239</v>
      </c>
      <c r="B40" s="172"/>
      <c r="C40" s="168"/>
      <c r="D40" s="172"/>
      <c r="E40" s="1004"/>
      <c r="F40" s="344"/>
      <c r="G40" s="172"/>
      <c r="H40" s="172"/>
      <c r="I40" s="172"/>
      <c r="J40" s="172"/>
      <c r="K40" s="172"/>
      <c r="L40" s="1004"/>
      <c r="M40" s="173"/>
    </row>
    <row r="41" spans="1:13" s="155" customFormat="1" ht="13.5" customHeight="1">
      <c r="A41" s="873" t="s">
        <v>245</v>
      </c>
      <c r="B41" s="172">
        <v>9811</v>
      </c>
      <c r="C41" s="168">
        <v>99.827024827024829</v>
      </c>
      <c r="D41" s="172">
        <v>2843</v>
      </c>
      <c r="E41" s="168">
        <v>94.924874791318871</v>
      </c>
      <c r="F41" s="172">
        <v>1</v>
      </c>
      <c r="G41" s="172">
        <v>22</v>
      </c>
      <c r="H41" s="451">
        <v>947</v>
      </c>
      <c r="I41" s="451">
        <v>58</v>
      </c>
      <c r="J41" s="451">
        <v>807</v>
      </c>
      <c r="K41" s="451">
        <v>6968</v>
      </c>
      <c r="L41" s="187">
        <v>101.97570613200644</v>
      </c>
      <c r="M41" s="452">
        <v>47</v>
      </c>
    </row>
    <row r="42" spans="1:13" ht="12.75" customHeight="1">
      <c r="A42" s="774" t="s">
        <v>2036</v>
      </c>
      <c r="B42" s="1006"/>
      <c r="C42" s="1006"/>
      <c r="D42" s="1006"/>
      <c r="E42" s="1006"/>
      <c r="F42" s="1006"/>
      <c r="G42" s="1006"/>
      <c r="H42" s="1006"/>
      <c r="I42" s="1006"/>
      <c r="J42" s="1006"/>
      <c r="K42" s="1006"/>
      <c r="L42" s="1006"/>
      <c r="M42" s="1006"/>
    </row>
    <row r="43" spans="1:13" s="1314" customFormat="1">
      <c r="A43" s="1395" t="s">
        <v>1984</v>
      </c>
    </row>
    <row r="44" spans="1:13">
      <c r="A44" s="28"/>
      <c r="B44" s="28"/>
      <c r="C44" s="28"/>
      <c r="D44" s="28"/>
      <c r="E44" s="28"/>
      <c r="F44" s="28"/>
      <c r="G44" s="28"/>
      <c r="H44" s="28"/>
      <c r="I44" s="28"/>
      <c r="J44" s="28"/>
      <c r="K44" s="28"/>
      <c r="L44" s="28"/>
      <c r="M44" s="28"/>
    </row>
    <row r="45" spans="1:13">
      <c r="A45" s="28"/>
      <c r="B45" s="28"/>
      <c r="C45" s="28"/>
      <c r="D45" s="28"/>
      <c r="E45" s="28"/>
      <c r="F45" s="28"/>
      <c r="G45" s="28"/>
      <c r="H45" s="28"/>
      <c r="I45" s="28"/>
      <c r="J45" s="28"/>
      <c r="K45" s="28"/>
      <c r="L45" s="28"/>
      <c r="M45" s="28"/>
    </row>
    <row r="46" spans="1:13">
      <c r="A46" s="28"/>
      <c r="B46" s="28"/>
      <c r="C46" s="28"/>
      <c r="D46" s="28"/>
      <c r="E46" s="28"/>
      <c r="F46" s="28"/>
      <c r="G46" s="28"/>
      <c r="H46" s="28"/>
      <c r="I46" s="28"/>
      <c r="J46" s="28"/>
      <c r="K46" s="28"/>
      <c r="L46" s="28"/>
      <c r="M46" s="28"/>
    </row>
    <row r="47" spans="1:13">
      <c r="A47" s="28"/>
      <c r="B47" s="28"/>
      <c r="C47" s="28"/>
      <c r="D47" s="28"/>
      <c r="E47" s="28"/>
      <c r="F47" s="28"/>
      <c r="G47" s="28"/>
      <c r="H47" s="28"/>
      <c r="I47" s="28"/>
      <c r="J47" s="28"/>
      <c r="K47" s="28"/>
      <c r="L47" s="28"/>
      <c r="M47" s="28"/>
    </row>
    <row r="48" spans="1:13">
      <c r="A48" s="28"/>
      <c r="B48" s="28"/>
      <c r="C48" s="28"/>
      <c r="D48" s="28"/>
      <c r="E48" s="28"/>
      <c r="F48" s="28"/>
      <c r="G48" s="28"/>
      <c r="H48" s="28"/>
      <c r="I48" s="28"/>
      <c r="J48" s="28"/>
      <c r="K48" s="28"/>
      <c r="L48" s="28"/>
      <c r="M48" s="28"/>
    </row>
    <row r="49" spans="1:13">
      <c r="A49" s="28"/>
      <c r="B49" s="28"/>
      <c r="C49" s="28"/>
      <c r="D49" s="28"/>
      <c r="E49" s="28"/>
      <c r="F49" s="28"/>
      <c r="G49" s="28"/>
      <c r="H49" s="28"/>
      <c r="I49" s="28"/>
      <c r="J49" s="28"/>
      <c r="K49" s="28"/>
      <c r="L49" s="28"/>
      <c r="M49" s="28"/>
    </row>
    <row r="50" spans="1:13">
      <c r="A50" s="28"/>
      <c r="B50" s="28"/>
      <c r="C50" s="28"/>
      <c r="D50" s="28"/>
      <c r="E50" s="28"/>
      <c r="F50" s="28"/>
      <c r="G50" s="28"/>
      <c r="H50" s="28"/>
      <c r="I50" s="28"/>
      <c r="J50" s="28"/>
      <c r="K50" s="28"/>
      <c r="L50" s="28"/>
      <c r="M50" s="28"/>
    </row>
    <row r="51" spans="1:13">
      <c r="A51" s="28"/>
      <c r="B51" s="28"/>
      <c r="C51" s="28"/>
      <c r="D51" s="28"/>
      <c r="E51" s="28"/>
      <c r="F51" s="28"/>
      <c r="G51" s="28"/>
      <c r="H51" s="28"/>
      <c r="I51" s="28"/>
      <c r="J51" s="28"/>
      <c r="K51" s="28"/>
      <c r="L51" s="28"/>
      <c r="M51" s="28"/>
    </row>
    <row r="52" spans="1:13">
      <c r="A52" s="28"/>
      <c r="B52" s="28"/>
      <c r="C52" s="28"/>
      <c r="D52" s="28"/>
      <c r="E52" s="28"/>
      <c r="F52" s="28"/>
      <c r="G52" s="28"/>
      <c r="H52" s="28"/>
      <c r="I52" s="28"/>
      <c r="J52" s="28"/>
      <c r="K52" s="28"/>
      <c r="L52" s="28"/>
      <c r="M52" s="28"/>
    </row>
    <row r="53" spans="1:13">
      <c r="A53" s="28"/>
      <c r="B53" s="28"/>
      <c r="C53" s="28"/>
      <c r="D53" s="28"/>
      <c r="E53" s="28"/>
      <c r="F53" s="28"/>
      <c r="G53" s="28"/>
      <c r="H53" s="28"/>
      <c r="I53" s="28"/>
      <c r="J53" s="28"/>
      <c r="K53" s="28"/>
      <c r="L53" s="28"/>
      <c r="M53" s="28"/>
    </row>
    <row r="54" spans="1:13">
      <c r="A54" s="28"/>
      <c r="B54" s="28"/>
      <c r="C54" s="28"/>
      <c r="D54" s="28"/>
      <c r="E54" s="28"/>
      <c r="F54" s="28"/>
      <c r="G54" s="28"/>
      <c r="H54" s="28"/>
      <c r="I54" s="28"/>
      <c r="J54" s="28"/>
      <c r="K54" s="28"/>
      <c r="L54" s="28"/>
      <c r="M54" s="28"/>
    </row>
    <row r="55" spans="1:13">
      <c r="A55" s="28"/>
      <c r="B55" s="28"/>
      <c r="C55" s="28"/>
      <c r="D55" s="28"/>
      <c r="E55" s="28"/>
      <c r="F55" s="28"/>
      <c r="G55" s="28"/>
      <c r="H55" s="28"/>
      <c r="I55" s="28"/>
      <c r="J55" s="28"/>
      <c r="K55" s="28"/>
      <c r="L55" s="28"/>
      <c r="M55" s="28"/>
    </row>
    <row r="56" spans="1:13">
      <c r="A56" s="28"/>
      <c r="B56" s="28"/>
      <c r="C56" s="28"/>
      <c r="D56" s="28"/>
      <c r="E56" s="28"/>
      <c r="F56" s="28"/>
      <c r="G56" s="28"/>
      <c r="H56" s="28"/>
      <c r="I56" s="28"/>
      <c r="J56" s="28"/>
      <c r="K56" s="28"/>
      <c r="L56" s="28"/>
      <c r="M56" s="28"/>
    </row>
    <row r="57" spans="1:13">
      <c r="A57" s="28"/>
      <c r="B57" s="28"/>
      <c r="C57" s="28"/>
      <c r="D57" s="28"/>
      <c r="E57" s="28"/>
      <c r="F57" s="28"/>
      <c r="G57" s="28"/>
      <c r="H57" s="28"/>
      <c r="I57" s="28"/>
      <c r="J57" s="28"/>
      <c r="K57" s="28"/>
      <c r="L57" s="28"/>
      <c r="M57" s="28"/>
    </row>
    <row r="58" spans="1:13">
      <c r="A58" s="28"/>
      <c r="B58" s="28"/>
      <c r="C58" s="28"/>
      <c r="D58" s="28"/>
      <c r="E58" s="28"/>
      <c r="F58" s="28"/>
      <c r="G58" s="28"/>
      <c r="H58" s="28"/>
      <c r="I58" s="28"/>
      <c r="J58" s="28"/>
      <c r="K58" s="28"/>
      <c r="L58" s="28"/>
      <c r="M58" s="28"/>
    </row>
    <row r="59" spans="1:13">
      <c r="A59" s="28"/>
      <c r="B59" s="28"/>
      <c r="C59" s="28"/>
      <c r="D59" s="28"/>
      <c r="E59" s="28"/>
      <c r="F59" s="28"/>
      <c r="G59" s="28"/>
      <c r="H59" s="28"/>
      <c r="I59" s="28"/>
      <c r="J59" s="28"/>
      <c r="K59" s="28"/>
      <c r="L59" s="28"/>
      <c r="M59" s="28"/>
    </row>
    <row r="60" spans="1:13">
      <c r="A60" s="28"/>
      <c r="B60" s="28"/>
      <c r="C60" s="28"/>
      <c r="D60" s="28"/>
      <c r="E60" s="28"/>
      <c r="F60" s="28"/>
      <c r="G60" s="28"/>
      <c r="H60" s="28"/>
      <c r="I60" s="28"/>
      <c r="J60" s="28"/>
      <c r="K60" s="28"/>
      <c r="L60" s="28"/>
      <c r="M60" s="28"/>
    </row>
    <row r="61" spans="1:13">
      <c r="A61" s="28"/>
      <c r="B61" s="28"/>
      <c r="C61" s="28"/>
      <c r="D61" s="28"/>
      <c r="E61" s="28"/>
      <c r="F61" s="28"/>
      <c r="G61" s="28"/>
      <c r="H61" s="28"/>
      <c r="I61" s="28"/>
      <c r="J61" s="28"/>
      <c r="K61" s="28"/>
      <c r="L61" s="28"/>
      <c r="M61" s="28"/>
    </row>
    <row r="62" spans="1:13">
      <c r="A62" s="28"/>
      <c r="B62" s="28"/>
      <c r="C62" s="28"/>
      <c r="D62" s="28"/>
      <c r="E62" s="28"/>
      <c r="F62" s="28"/>
      <c r="G62" s="28"/>
      <c r="H62" s="28"/>
      <c r="I62" s="28"/>
      <c r="J62" s="28"/>
      <c r="K62" s="28"/>
      <c r="L62" s="28"/>
      <c r="M62" s="28"/>
    </row>
    <row r="63" spans="1:13" ht="12.75" customHeight="1">
      <c r="A63" s="28"/>
      <c r="B63" s="28"/>
      <c r="C63" s="28"/>
      <c r="D63" s="28"/>
      <c r="E63" s="28"/>
      <c r="F63" s="28"/>
      <c r="G63" s="28"/>
      <c r="H63" s="28"/>
      <c r="I63" s="28"/>
      <c r="J63" s="28"/>
      <c r="K63" s="28"/>
      <c r="L63" s="28"/>
      <c r="M63" s="28"/>
    </row>
    <row r="64" spans="1:13" ht="12.75" customHeight="1">
      <c r="A64" s="28"/>
      <c r="B64" s="28"/>
      <c r="C64" s="28"/>
      <c r="D64" s="28"/>
      <c r="E64" s="28"/>
      <c r="F64" s="28"/>
      <c r="G64" s="28"/>
      <c r="H64" s="28"/>
      <c r="I64" s="28"/>
      <c r="J64" s="28"/>
      <c r="K64" s="28"/>
      <c r="L64" s="28"/>
      <c r="M64" s="28"/>
    </row>
    <row r="65" spans="1:1">
      <c r="A65" s="28"/>
    </row>
    <row r="66" spans="1:1" ht="14.85" customHeight="1">
      <c r="A66" s="28"/>
    </row>
    <row r="67" spans="1:1" ht="14.85" customHeight="1">
      <c r="A67" s="28"/>
    </row>
    <row r="68" spans="1:1" ht="14.85" customHeight="1">
      <c r="A68" s="28"/>
    </row>
    <row r="69" spans="1:1" ht="14.85" customHeight="1">
      <c r="A69" s="28"/>
    </row>
    <row r="70" spans="1:1" ht="14.85" customHeight="1">
      <c r="A70" s="28"/>
    </row>
    <row r="71" spans="1:1" ht="14.85" customHeight="1">
      <c r="A71" s="28"/>
    </row>
    <row r="72" spans="1:1" ht="14.85" customHeight="1">
      <c r="A72" s="28"/>
    </row>
    <row r="73" spans="1:1" ht="14.85" customHeight="1">
      <c r="A73" s="28"/>
    </row>
    <row r="74" spans="1:1" ht="14.85" customHeight="1">
      <c r="A74" s="28"/>
    </row>
    <row r="75" spans="1:1" ht="14.85" customHeight="1">
      <c r="A75" s="28"/>
    </row>
    <row r="76" spans="1:1" ht="14.85" customHeight="1">
      <c r="A76" s="28"/>
    </row>
    <row r="77" spans="1:1" ht="14.85" customHeight="1">
      <c r="A77" s="28"/>
    </row>
    <row r="78" spans="1:1" ht="14.85" customHeight="1">
      <c r="A78" s="28"/>
    </row>
    <row r="79" spans="1:1" ht="14.85" customHeight="1">
      <c r="A79" s="28"/>
    </row>
    <row r="80" spans="1:1" ht="14.85" customHeight="1">
      <c r="A80" s="28"/>
    </row>
    <row r="81" spans="1:1" ht="14.85" customHeight="1">
      <c r="A81" s="28"/>
    </row>
    <row r="82" spans="1:1" ht="14.85" customHeight="1">
      <c r="A82" s="28"/>
    </row>
    <row r="83" spans="1:1" ht="14.85" customHeight="1">
      <c r="A83" s="28"/>
    </row>
    <row r="84" spans="1:1" ht="14.85" customHeight="1">
      <c r="A84" s="28"/>
    </row>
    <row r="85" spans="1:1" ht="14.85" customHeight="1">
      <c r="A85" s="28"/>
    </row>
    <row r="86" spans="1:1" ht="14.85" customHeight="1">
      <c r="A86" s="28"/>
    </row>
    <row r="87" spans="1:1" ht="14.85" customHeight="1">
      <c r="A87" s="28"/>
    </row>
    <row r="88" spans="1:1" ht="14.85" customHeight="1"/>
    <row r="89" spans="1:1" ht="14.85" customHeight="1"/>
    <row r="90" spans="1:1" ht="14.85" customHeight="1"/>
    <row r="91" spans="1:1" ht="14.85" customHeight="1"/>
    <row r="92" spans="1:1" ht="14.85" customHeight="1"/>
    <row r="93" spans="1:1" ht="14.85" customHeight="1"/>
    <row r="94" spans="1:1" ht="14.85" customHeight="1"/>
    <row r="95" spans="1:1" ht="14.85" customHeight="1"/>
    <row r="96" spans="1:1" ht="14.85" customHeight="1"/>
    <row r="97" ht="14.85" customHeight="1"/>
    <row r="98" ht="14.85" customHeight="1"/>
    <row r="99" ht="14.85" customHeight="1"/>
    <row r="100" ht="14.85" customHeight="1"/>
    <row r="101" ht="14.85" customHeight="1"/>
    <row r="102" ht="12.75" customHeight="1"/>
    <row r="103" ht="12.75" customHeight="1"/>
  </sheetData>
  <mergeCells count="17">
    <mergeCell ref="M7:M18"/>
    <mergeCell ref="D5:D18"/>
    <mergeCell ref="E7:E18"/>
    <mergeCell ref="F7:F18"/>
    <mergeCell ref="G7:G18"/>
    <mergeCell ref="J7:J18"/>
    <mergeCell ref="L7:L18"/>
    <mergeCell ref="K5:K18"/>
    <mergeCell ref="H7:H18"/>
    <mergeCell ref="I8:I18"/>
    <mergeCell ref="A5:A18"/>
    <mergeCell ref="K1:L1"/>
    <mergeCell ref="A2:F2"/>
    <mergeCell ref="K2:L2"/>
    <mergeCell ref="B5:B18"/>
    <mergeCell ref="C5:C18"/>
    <mergeCell ref="A4:F4"/>
  </mergeCells>
  <phoneticPr fontId="0" type="noConversion"/>
  <hyperlinks>
    <hyperlink ref="K1:L1" location="'Spis tablic     List of tables'!A85" display="Powrót do spisu tablic"/>
    <hyperlink ref="K2:L2" location="'Spis tablic     List of tables'!A85" display="Return to list of tables"/>
  </hyperlinks>
  <printOptions horizontalCentered="1"/>
  <pageMargins left="0.39370078740157483" right="0.39370078740157483" top="0.19685039370078741" bottom="0.19685039370078741" header="0.31496062992125984" footer="0.31496062992125984"/>
  <pageSetup paperSize="9" scale="95" orientation="landscape"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2"/>
  <sheetViews>
    <sheetView showGridLines="0" zoomScaleNormal="100" workbookViewId="0"/>
  </sheetViews>
  <sheetFormatPr defaultRowHeight="13.8"/>
  <cols>
    <col min="1" max="1" width="20.59765625" customWidth="1"/>
    <col min="2" max="13" width="9.19921875" customWidth="1"/>
  </cols>
  <sheetData>
    <row r="1" spans="1:13" ht="15" customHeight="1">
      <c r="A1" s="1000" t="s">
        <v>831</v>
      </c>
      <c r="B1" s="1000"/>
      <c r="C1" s="1000"/>
      <c r="D1" s="1000"/>
      <c r="E1" s="1000"/>
      <c r="F1" s="1000"/>
      <c r="G1" s="514"/>
      <c r="H1" s="514"/>
      <c r="K1" s="1877" t="s">
        <v>31</v>
      </c>
      <c r="L1" s="1877"/>
    </row>
    <row r="2" spans="1:13" ht="15" customHeight="1">
      <c r="A2" s="2422" t="s">
        <v>1769</v>
      </c>
      <c r="B2" s="2422"/>
      <c r="C2" s="2422"/>
      <c r="D2" s="2422"/>
      <c r="E2" s="2422"/>
      <c r="F2" s="2422"/>
      <c r="G2" s="514"/>
      <c r="H2" s="514"/>
      <c r="K2" s="1802" t="s">
        <v>283</v>
      </c>
      <c r="L2" s="1802"/>
      <c r="M2" s="1306"/>
    </row>
    <row r="3" spans="1:13" s="1306" customFormat="1" ht="15" customHeight="1">
      <c r="A3" s="1346" t="s">
        <v>1594</v>
      </c>
      <c r="B3" s="1346"/>
      <c r="C3" s="1346"/>
      <c r="D3" s="1346"/>
      <c r="E3" s="1346"/>
      <c r="F3" s="1346"/>
    </row>
    <row r="4" spans="1:13" s="1306" customFormat="1" ht="15" customHeight="1">
      <c r="A4" s="2397" t="s">
        <v>1770</v>
      </c>
      <c r="B4" s="2397"/>
      <c r="C4" s="2397"/>
      <c r="D4" s="2397"/>
      <c r="E4" s="2397"/>
      <c r="F4" s="2397"/>
      <c r="G4" s="1498"/>
      <c r="H4" s="1499"/>
      <c r="I4" s="1499"/>
      <c r="J4" s="1499"/>
      <c r="K4" s="2430"/>
      <c r="L4" s="2430"/>
      <c r="M4" s="2430"/>
    </row>
    <row r="5" spans="1:13" ht="14.25" customHeight="1">
      <c r="A5" s="1811" t="s">
        <v>1538</v>
      </c>
      <c r="B5" s="1816" t="s">
        <v>1584</v>
      </c>
      <c r="C5" s="1836" t="s">
        <v>35</v>
      </c>
      <c r="D5" s="1804" t="s">
        <v>1595</v>
      </c>
      <c r="E5" s="948"/>
      <c r="F5" s="948"/>
      <c r="G5" s="948"/>
      <c r="H5" s="948"/>
      <c r="I5" s="948"/>
      <c r="J5" s="949"/>
      <c r="K5" s="2115" t="s">
        <v>1601</v>
      </c>
      <c r="L5" s="903"/>
      <c r="M5" s="903"/>
    </row>
    <row r="6" spans="1:13" ht="14.85" customHeight="1">
      <c r="A6" s="1812"/>
      <c r="B6" s="1817"/>
      <c r="C6" s="1837"/>
      <c r="D6" s="1805"/>
      <c r="E6" s="905"/>
      <c r="F6" s="905"/>
      <c r="G6" s="905"/>
      <c r="H6" s="905"/>
      <c r="I6" s="905"/>
      <c r="J6" s="906"/>
      <c r="K6" s="1805"/>
      <c r="L6" s="1002"/>
      <c r="M6" s="1002"/>
    </row>
    <row r="7" spans="1:13" ht="24.75" customHeight="1">
      <c r="A7" s="1812"/>
      <c r="B7" s="1817"/>
      <c r="C7" s="1837"/>
      <c r="D7" s="1805"/>
      <c r="E7" s="2428" t="s">
        <v>35</v>
      </c>
      <c r="F7" s="1804" t="s">
        <v>1596</v>
      </c>
      <c r="G7" s="1816" t="s">
        <v>1597</v>
      </c>
      <c r="H7" s="1808" t="s">
        <v>1598</v>
      </c>
      <c r="I7" s="1007"/>
      <c r="J7" s="1816" t="s">
        <v>1600</v>
      </c>
      <c r="K7" s="1805"/>
      <c r="L7" s="1836" t="s">
        <v>35</v>
      </c>
      <c r="M7" s="1804" t="s">
        <v>1602</v>
      </c>
    </row>
    <row r="8" spans="1:13" ht="14.25" customHeight="1">
      <c r="A8" s="1812"/>
      <c r="B8" s="1817"/>
      <c r="C8" s="1837"/>
      <c r="D8" s="1805"/>
      <c r="E8" s="2429"/>
      <c r="F8" s="1805"/>
      <c r="G8" s="1817"/>
      <c r="H8" s="1809"/>
      <c r="I8" s="1804" t="s">
        <v>1599</v>
      </c>
      <c r="J8" s="1817"/>
      <c r="K8" s="1805"/>
      <c r="L8" s="1837"/>
      <c r="M8" s="1805"/>
    </row>
    <row r="9" spans="1:13">
      <c r="A9" s="1812"/>
      <c r="B9" s="1817"/>
      <c r="C9" s="1837"/>
      <c r="D9" s="1805"/>
      <c r="E9" s="2429"/>
      <c r="F9" s="1805"/>
      <c r="G9" s="1817"/>
      <c r="H9" s="1809"/>
      <c r="I9" s="1805"/>
      <c r="J9" s="1817"/>
      <c r="K9" s="1805"/>
      <c r="L9" s="1837"/>
      <c r="M9" s="1805"/>
    </row>
    <row r="10" spans="1:13" ht="14.25" customHeight="1">
      <c r="A10" s="1812"/>
      <c r="B10" s="1817"/>
      <c r="C10" s="1837"/>
      <c r="D10" s="1805"/>
      <c r="E10" s="2429"/>
      <c r="F10" s="1805"/>
      <c r="G10" s="1817"/>
      <c r="H10" s="1809"/>
      <c r="I10" s="1805"/>
      <c r="J10" s="1817"/>
      <c r="K10" s="1805"/>
      <c r="L10" s="1837"/>
      <c r="M10" s="1805"/>
    </row>
    <row r="11" spans="1:13">
      <c r="A11" s="1812"/>
      <c r="B11" s="1817"/>
      <c r="C11" s="1837"/>
      <c r="D11" s="1805"/>
      <c r="E11" s="2429"/>
      <c r="F11" s="1805"/>
      <c r="G11" s="1817"/>
      <c r="H11" s="1809"/>
      <c r="I11" s="1805"/>
      <c r="J11" s="1817"/>
      <c r="K11" s="1805"/>
      <c r="L11" s="1837"/>
      <c r="M11" s="1805"/>
    </row>
    <row r="12" spans="1:13">
      <c r="A12" s="1812"/>
      <c r="B12" s="1817"/>
      <c r="C12" s="1837"/>
      <c r="D12" s="1805"/>
      <c r="E12" s="2429"/>
      <c r="F12" s="1805"/>
      <c r="G12" s="1817"/>
      <c r="H12" s="1809"/>
      <c r="I12" s="1805"/>
      <c r="J12" s="1817"/>
      <c r="K12" s="1805"/>
      <c r="L12" s="1837"/>
      <c r="M12" s="1805"/>
    </row>
    <row r="13" spans="1:13">
      <c r="A13" s="1812"/>
      <c r="B13" s="1817"/>
      <c r="C13" s="1837"/>
      <c r="D13" s="1805"/>
      <c r="E13" s="2429"/>
      <c r="F13" s="1805"/>
      <c r="G13" s="1817"/>
      <c r="H13" s="1809"/>
      <c r="I13" s="1805"/>
      <c r="J13" s="1817"/>
      <c r="K13" s="1805"/>
      <c r="L13" s="1837"/>
      <c r="M13" s="1805"/>
    </row>
    <row r="14" spans="1:13" s="556" customFormat="1">
      <c r="A14" s="1812"/>
      <c r="B14" s="1817"/>
      <c r="C14" s="1837"/>
      <c r="D14" s="1805"/>
      <c r="E14" s="2429"/>
      <c r="F14" s="1805"/>
      <c r="G14" s="1817"/>
      <c r="H14" s="1809"/>
      <c r="I14" s="1805"/>
      <c r="J14" s="1817"/>
      <c r="K14" s="1805"/>
      <c r="L14" s="1837"/>
      <c r="M14" s="1805"/>
    </row>
    <row r="15" spans="1:13" s="556" customFormat="1">
      <c r="A15" s="1812"/>
      <c r="B15" s="1817"/>
      <c r="C15" s="1837"/>
      <c r="D15" s="1805"/>
      <c r="E15" s="2429"/>
      <c r="F15" s="1805"/>
      <c r="G15" s="1817"/>
      <c r="H15" s="1809"/>
      <c r="I15" s="1805"/>
      <c r="J15" s="1817"/>
      <c r="K15" s="1805"/>
      <c r="L15" s="1837"/>
      <c r="M15" s="1805"/>
    </row>
    <row r="16" spans="1:13">
      <c r="A16" s="1812"/>
      <c r="B16" s="1817"/>
      <c r="C16" s="1837"/>
      <c r="D16" s="1805"/>
      <c r="E16" s="2429"/>
      <c r="F16" s="1805"/>
      <c r="G16" s="1817"/>
      <c r="H16" s="1809"/>
      <c r="I16" s="1805"/>
      <c r="J16" s="1817"/>
      <c r="K16" s="1805"/>
      <c r="L16" s="1837"/>
      <c r="M16" s="1805"/>
    </row>
    <row r="17" spans="1:13">
      <c r="A17" s="1812"/>
      <c r="B17" s="1817"/>
      <c r="C17" s="1837"/>
      <c r="D17" s="1805"/>
      <c r="E17" s="2429"/>
      <c r="F17" s="1805"/>
      <c r="G17" s="1817"/>
      <c r="H17" s="1809"/>
      <c r="I17" s="1805"/>
      <c r="J17" s="1817"/>
      <c r="K17" s="1805"/>
      <c r="L17" s="1837"/>
      <c r="M17" s="1805"/>
    </row>
    <row r="18" spans="1:13">
      <c r="A18" s="1812"/>
      <c r="B18" s="1817"/>
      <c r="C18" s="1837"/>
      <c r="D18" s="1805"/>
      <c r="E18" s="2429"/>
      <c r="F18" s="1805"/>
      <c r="G18" s="1817"/>
      <c r="H18" s="1809"/>
      <c r="I18" s="1805"/>
      <c r="J18" s="1817"/>
      <c r="K18" s="1805"/>
      <c r="L18" s="1837"/>
      <c r="M18" s="1805"/>
    </row>
    <row r="19" spans="1:13" s="125" customFormat="1" ht="14.7" customHeight="1">
      <c r="A19" s="991" t="s">
        <v>288</v>
      </c>
      <c r="B19" s="1008"/>
      <c r="C19" s="1009"/>
      <c r="D19" s="1008"/>
      <c r="E19" s="1010"/>
      <c r="F19" s="1008"/>
      <c r="G19" s="1008"/>
      <c r="H19" s="1008"/>
      <c r="I19" s="1008"/>
      <c r="J19" s="1008"/>
      <c r="K19" s="1008"/>
      <c r="L19" s="1009"/>
      <c r="M19" s="1011"/>
    </row>
    <row r="20" spans="1:13" s="125" customFormat="1" ht="14.7" customHeight="1">
      <c r="A20" s="1423" t="s">
        <v>282</v>
      </c>
      <c r="B20" s="1012"/>
      <c r="C20" s="1013"/>
      <c r="D20" s="1012"/>
      <c r="E20" s="1014"/>
      <c r="F20" s="1012"/>
      <c r="G20" s="1012"/>
      <c r="H20" s="1012"/>
      <c r="I20" s="1012"/>
      <c r="J20" s="1012"/>
      <c r="K20" s="1012"/>
      <c r="L20" s="1013"/>
      <c r="M20" s="1015"/>
    </row>
    <row r="21" spans="1:13" s="125" customFormat="1" ht="14.7" customHeight="1">
      <c r="A21" s="963" t="s">
        <v>409</v>
      </c>
      <c r="B21" s="1089">
        <v>35715</v>
      </c>
      <c r="C21" s="1569">
        <v>103.57277499057507</v>
      </c>
      <c r="D21" s="1089">
        <v>6912</v>
      </c>
      <c r="E21" s="152">
        <v>99.754654351277239</v>
      </c>
      <c r="F21" s="1089" t="s">
        <v>1945</v>
      </c>
      <c r="G21" s="1089">
        <v>66</v>
      </c>
      <c r="H21" s="1089">
        <v>1391</v>
      </c>
      <c r="I21" s="1089">
        <v>89</v>
      </c>
      <c r="J21" s="1089">
        <v>2372</v>
      </c>
      <c r="K21" s="1089">
        <v>28803</v>
      </c>
      <c r="L21" s="152">
        <v>104.5329171808086</v>
      </c>
      <c r="M21" s="1090">
        <v>296</v>
      </c>
    </row>
    <row r="22" spans="1:13" s="125" customFormat="1" ht="14.7" customHeight="1">
      <c r="A22" s="961" t="s">
        <v>1573</v>
      </c>
      <c r="B22" s="1012"/>
      <c r="C22" s="1570"/>
      <c r="D22" s="1012"/>
      <c r="E22" s="1260"/>
      <c r="F22" s="1012"/>
      <c r="G22" s="1012"/>
      <c r="H22" s="1012"/>
      <c r="I22" s="1012"/>
      <c r="J22" s="1012"/>
      <c r="K22" s="1012"/>
      <c r="L22" s="1570"/>
      <c r="M22" s="1015"/>
    </row>
    <row r="23" spans="1:13" s="125" customFormat="1" ht="14.7" customHeight="1">
      <c r="A23" s="609" t="s">
        <v>412</v>
      </c>
      <c r="B23" s="172">
        <v>16919</v>
      </c>
      <c r="C23" s="1261">
        <v>104.30306392947415</v>
      </c>
      <c r="D23" s="1215">
        <v>3212</v>
      </c>
      <c r="E23" s="1216">
        <v>99.782541161851498</v>
      </c>
      <c r="F23" s="1215" t="s">
        <v>1945</v>
      </c>
      <c r="G23" s="1215">
        <v>37</v>
      </c>
      <c r="H23" s="1215">
        <v>634</v>
      </c>
      <c r="I23" s="1215">
        <v>50</v>
      </c>
      <c r="J23" s="1215">
        <v>1054</v>
      </c>
      <c r="K23" s="1215">
        <v>13707</v>
      </c>
      <c r="L23" s="1261">
        <v>105.42224273188741</v>
      </c>
      <c r="M23" s="1217">
        <v>166</v>
      </c>
    </row>
    <row r="24" spans="1:13" s="125" customFormat="1" ht="14.7" customHeight="1">
      <c r="A24" s="609" t="s">
        <v>416</v>
      </c>
      <c r="B24" s="1262">
        <v>8241</v>
      </c>
      <c r="C24" s="1263">
        <v>102.43629583592293</v>
      </c>
      <c r="D24" s="1262">
        <v>1476</v>
      </c>
      <c r="E24" s="1264">
        <v>100.06779661016949</v>
      </c>
      <c r="F24" s="1262" t="s">
        <v>1945</v>
      </c>
      <c r="G24" s="1262">
        <v>18</v>
      </c>
      <c r="H24" s="1262">
        <v>246</v>
      </c>
      <c r="I24" s="1262">
        <v>18</v>
      </c>
      <c r="J24" s="1262">
        <v>530</v>
      </c>
      <c r="K24" s="1262">
        <v>6765</v>
      </c>
      <c r="L24" s="1263">
        <v>102.96803652968036</v>
      </c>
      <c r="M24" s="1265">
        <v>88</v>
      </c>
    </row>
    <row r="25" spans="1:13" s="125" customFormat="1" ht="14.7" customHeight="1">
      <c r="A25" s="609" t="s">
        <v>414</v>
      </c>
      <c r="B25" s="1262">
        <v>10555</v>
      </c>
      <c r="C25" s="1261">
        <v>103.30821180385632</v>
      </c>
      <c r="D25" s="1262">
        <v>2224</v>
      </c>
      <c r="E25" s="1216">
        <v>99.507829977628631</v>
      </c>
      <c r="F25" s="1262" t="s">
        <v>1945</v>
      </c>
      <c r="G25" s="1262">
        <v>11</v>
      </c>
      <c r="H25" s="1262">
        <v>511</v>
      </c>
      <c r="I25" s="1262">
        <v>21</v>
      </c>
      <c r="J25" s="1262">
        <v>788</v>
      </c>
      <c r="K25" s="1262">
        <v>8331</v>
      </c>
      <c r="L25" s="1266">
        <v>104.3723377599599</v>
      </c>
      <c r="M25" s="1217">
        <v>42</v>
      </c>
    </row>
    <row r="26" spans="1:13" s="125" customFormat="1" ht="14.7" customHeight="1">
      <c r="A26" s="996" t="s">
        <v>246</v>
      </c>
      <c r="B26" s="190">
        <v>55021</v>
      </c>
      <c r="C26" s="184">
        <v>101.14526269348138</v>
      </c>
      <c r="D26" s="190">
        <v>12506</v>
      </c>
      <c r="E26" s="184">
        <v>97.86368260427264</v>
      </c>
      <c r="F26" s="190">
        <v>1</v>
      </c>
      <c r="G26" s="190">
        <v>106</v>
      </c>
      <c r="H26" s="190">
        <v>2972</v>
      </c>
      <c r="I26" s="190">
        <v>228</v>
      </c>
      <c r="J26" s="190">
        <v>4684</v>
      </c>
      <c r="K26" s="190">
        <v>42515</v>
      </c>
      <c r="L26" s="184">
        <v>102.15286287512914</v>
      </c>
      <c r="M26" s="333">
        <v>514</v>
      </c>
    </row>
    <row r="27" spans="1:13" s="125" customFormat="1" ht="14.7" customHeight="1">
      <c r="A27" s="996" t="s">
        <v>1525</v>
      </c>
      <c r="B27" s="191"/>
      <c r="C27" s="934"/>
      <c r="D27" s="191"/>
      <c r="E27" s="388"/>
      <c r="F27" s="191"/>
      <c r="G27" s="191"/>
      <c r="H27" s="193"/>
      <c r="I27" s="193"/>
      <c r="J27" s="193"/>
      <c r="K27" s="193"/>
      <c r="L27" s="184"/>
      <c r="M27" s="194"/>
    </row>
    <row r="28" spans="1:13" s="125" customFormat="1" ht="14.7" customHeight="1">
      <c r="A28" s="997" t="s">
        <v>247</v>
      </c>
      <c r="B28" s="1267">
        <v>11941</v>
      </c>
      <c r="C28" s="1261">
        <v>100.91270176624694</v>
      </c>
      <c r="D28" s="1267">
        <v>2934</v>
      </c>
      <c r="E28" s="1216">
        <v>96.102194562725188</v>
      </c>
      <c r="F28" s="1267" t="s">
        <v>1945</v>
      </c>
      <c r="G28" s="1267">
        <v>23</v>
      </c>
      <c r="H28" s="1267">
        <v>738</v>
      </c>
      <c r="I28" s="1267">
        <v>56</v>
      </c>
      <c r="J28" s="1267">
        <v>1042</v>
      </c>
      <c r="K28" s="1267">
        <v>9007</v>
      </c>
      <c r="L28" s="1261">
        <v>102.58542141230069</v>
      </c>
      <c r="M28" s="1268">
        <v>80</v>
      </c>
    </row>
    <row r="29" spans="1:13" s="125" customFormat="1" ht="14.7" customHeight="1">
      <c r="A29" s="997" t="s">
        <v>248</v>
      </c>
      <c r="B29" s="1267">
        <v>11920</v>
      </c>
      <c r="C29" s="1261">
        <v>100.70969922271038</v>
      </c>
      <c r="D29" s="1267">
        <v>2495</v>
      </c>
      <c r="E29" s="1216">
        <v>97.766457680250781</v>
      </c>
      <c r="F29" s="1267" t="s">
        <v>1945</v>
      </c>
      <c r="G29" s="1267">
        <v>18</v>
      </c>
      <c r="H29" s="1267">
        <v>503</v>
      </c>
      <c r="I29" s="1267">
        <v>35</v>
      </c>
      <c r="J29" s="1267">
        <v>1084</v>
      </c>
      <c r="K29" s="1267">
        <v>9425</v>
      </c>
      <c r="L29" s="1266">
        <v>101.51874192158552</v>
      </c>
      <c r="M29" s="1268">
        <v>100</v>
      </c>
    </row>
    <row r="30" spans="1:13" s="125" customFormat="1" ht="14.7" customHeight="1">
      <c r="A30" s="997" t="s">
        <v>249</v>
      </c>
      <c r="B30" s="1267">
        <v>14384</v>
      </c>
      <c r="C30" s="1261">
        <v>101.0538148096108</v>
      </c>
      <c r="D30" s="1267">
        <v>3710</v>
      </c>
      <c r="E30" s="1216">
        <v>98.096245372818615</v>
      </c>
      <c r="F30" s="1267" t="s">
        <v>1945</v>
      </c>
      <c r="G30" s="1267">
        <v>37</v>
      </c>
      <c r="H30" s="1267">
        <v>875</v>
      </c>
      <c r="I30" s="1267">
        <v>57</v>
      </c>
      <c r="J30" s="1267">
        <v>1310</v>
      </c>
      <c r="K30" s="1267">
        <v>10674</v>
      </c>
      <c r="L30" s="1261">
        <v>102.12399540757751</v>
      </c>
      <c r="M30" s="1268">
        <v>50</v>
      </c>
    </row>
    <row r="31" spans="1:13" s="125" customFormat="1" ht="14.7" customHeight="1">
      <c r="A31" s="997" t="s">
        <v>250</v>
      </c>
      <c r="B31" s="1267">
        <v>16776</v>
      </c>
      <c r="C31" s="1266">
        <v>101.70354652925128</v>
      </c>
      <c r="D31" s="1267">
        <v>3367</v>
      </c>
      <c r="E31" s="1216">
        <v>99.262971698113205</v>
      </c>
      <c r="F31" s="1267">
        <v>1</v>
      </c>
      <c r="G31" s="1267">
        <v>28</v>
      </c>
      <c r="H31" s="1267">
        <v>856</v>
      </c>
      <c r="I31" s="1267">
        <v>80</v>
      </c>
      <c r="J31" s="1267">
        <v>1248</v>
      </c>
      <c r="K31" s="1267">
        <v>13409</v>
      </c>
      <c r="L31" s="1261">
        <v>102.33534305120963</v>
      </c>
      <c r="M31" s="1268">
        <v>284</v>
      </c>
    </row>
    <row r="32" spans="1:13" s="125" customFormat="1" ht="14.7" customHeight="1">
      <c r="A32" s="996" t="s">
        <v>592</v>
      </c>
      <c r="B32" s="190">
        <v>35347</v>
      </c>
      <c r="C32" s="184">
        <v>103.66905208822151</v>
      </c>
      <c r="D32" s="190">
        <v>7924</v>
      </c>
      <c r="E32" s="184">
        <v>98.594002737339807</v>
      </c>
      <c r="F32" s="190">
        <v>1</v>
      </c>
      <c r="G32" s="190">
        <v>101</v>
      </c>
      <c r="H32" s="190">
        <v>2125</v>
      </c>
      <c r="I32" s="190">
        <v>143</v>
      </c>
      <c r="J32" s="190">
        <v>1939</v>
      </c>
      <c r="K32" s="190">
        <v>27423</v>
      </c>
      <c r="L32" s="184">
        <v>105.23427606585057</v>
      </c>
      <c r="M32" s="333">
        <v>631</v>
      </c>
    </row>
    <row r="33" spans="1:13" s="125" customFormat="1" ht="14.7" customHeight="1">
      <c r="A33" s="996" t="s">
        <v>1603</v>
      </c>
      <c r="B33" s="191"/>
      <c r="C33" s="184"/>
      <c r="D33" s="191"/>
      <c r="E33" s="934"/>
      <c r="F33" s="191"/>
      <c r="G33" s="191"/>
      <c r="H33" s="193"/>
      <c r="I33" s="193"/>
      <c r="J33" s="193"/>
      <c r="K33" s="193"/>
      <c r="L33" s="934"/>
      <c r="M33" s="194"/>
    </row>
    <row r="34" spans="1:13" s="125" customFormat="1" ht="14.7" customHeight="1">
      <c r="A34" s="997" t="s">
        <v>252</v>
      </c>
      <c r="B34" s="1267">
        <v>7153</v>
      </c>
      <c r="C34" s="1261">
        <v>105.61051232836263</v>
      </c>
      <c r="D34" s="1267">
        <v>1400</v>
      </c>
      <c r="E34" s="1216">
        <v>99.644128113879006</v>
      </c>
      <c r="F34" s="1267" t="s">
        <v>1945</v>
      </c>
      <c r="G34" s="1267">
        <v>25</v>
      </c>
      <c r="H34" s="1267">
        <v>324</v>
      </c>
      <c r="I34" s="1267">
        <v>16</v>
      </c>
      <c r="J34" s="1267">
        <v>332</v>
      </c>
      <c r="K34" s="1267">
        <v>5753</v>
      </c>
      <c r="L34" s="1261">
        <v>107.17213114754098</v>
      </c>
      <c r="M34" s="1268">
        <v>257</v>
      </c>
    </row>
    <row r="35" spans="1:13" s="125" customFormat="1" ht="14.7" customHeight="1">
      <c r="A35" s="609" t="s">
        <v>253</v>
      </c>
      <c r="B35" s="1267">
        <v>3514</v>
      </c>
      <c r="C35" s="1261">
        <v>105.68421052631578</v>
      </c>
      <c r="D35" s="1267">
        <v>760</v>
      </c>
      <c r="E35" s="1216">
        <v>101.87667560321717</v>
      </c>
      <c r="F35" s="1267" t="s">
        <v>1945</v>
      </c>
      <c r="G35" s="1267">
        <v>12</v>
      </c>
      <c r="H35" s="1267">
        <v>126</v>
      </c>
      <c r="I35" s="1267">
        <v>7</v>
      </c>
      <c r="J35" s="1267">
        <v>172</v>
      </c>
      <c r="K35" s="1267">
        <v>2754</v>
      </c>
      <c r="L35" s="1261">
        <v>106.78557580457542</v>
      </c>
      <c r="M35" s="1268">
        <v>79</v>
      </c>
    </row>
    <row r="36" spans="1:13" s="125" customFormat="1" ht="14.7" customHeight="1">
      <c r="A36" s="609" t="s">
        <v>254</v>
      </c>
      <c r="B36" s="1267">
        <v>13074</v>
      </c>
      <c r="C36" s="1266">
        <v>104.65898174831891</v>
      </c>
      <c r="D36" s="1267">
        <v>2337</v>
      </c>
      <c r="E36" s="1216">
        <v>99.914493373236425</v>
      </c>
      <c r="F36" s="1267" t="s">
        <v>1945</v>
      </c>
      <c r="G36" s="1267">
        <v>34</v>
      </c>
      <c r="H36" s="1267">
        <v>482</v>
      </c>
      <c r="I36" s="1267">
        <v>29</v>
      </c>
      <c r="J36" s="1267">
        <v>531</v>
      </c>
      <c r="K36" s="1267">
        <v>10737</v>
      </c>
      <c r="L36" s="1261">
        <v>105.75199448438886</v>
      </c>
      <c r="M36" s="1268">
        <v>252</v>
      </c>
    </row>
    <row r="37" spans="1:13" s="125" customFormat="1" ht="14.7" customHeight="1">
      <c r="A37" s="609" t="s">
        <v>238</v>
      </c>
      <c r="B37" s="191"/>
      <c r="C37" s="934"/>
      <c r="D37" s="191"/>
      <c r="E37" s="934"/>
      <c r="F37" s="191"/>
      <c r="G37" s="191"/>
      <c r="H37" s="193"/>
      <c r="I37" s="193"/>
      <c r="J37" s="193"/>
      <c r="K37" s="193"/>
      <c r="L37" s="934"/>
      <c r="M37" s="194"/>
    </row>
    <row r="38" spans="1:13" ht="14.7" customHeight="1">
      <c r="A38" s="1423" t="s">
        <v>239</v>
      </c>
      <c r="B38" s="191"/>
      <c r="C38" s="934"/>
      <c r="D38" s="191"/>
      <c r="E38" s="934"/>
      <c r="F38" s="191"/>
      <c r="G38" s="191"/>
      <c r="H38" s="193"/>
      <c r="I38" s="193"/>
      <c r="J38" s="193"/>
      <c r="K38" s="193"/>
      <c r="L38" s="934"/>
      <c r="M38" s="194"/>
    </row>
    <row r="39" spans="1:13" ht="14.7" customHeight="1">
      <c r="A39" s="609" t="s">
        <v>255</v>
      </c>
      <c r="B39" s="1267">
        <v>11606</v>
      </c>
      <c r="C39" s="1261">
        <v>100.86911176777333</v>
      </c>
      <c r="D39" s="1267">
        <v>3427</v>
      </c>
      <c r="E39" s="1216">
        <v>96.616859317733301</v>
      </c>
      <c r="F39" s="1267">
        <v>1</v>
      </c>
      <c r="G39" s="1267">
        <v>30</v>
      </c>
      <c r="H39" s="1269">
        <v>1193</v>
      </c>
      <c r="I39" s="1270">
        <v>91</v>
      </c>
      <c r="J39" s="1271">
        <v>904</v>
      </c>
      <c r="K39" s="1267">
        <v>8179</v>
      </c>
      <c r="L39" s="1261">
        <v>102.76416635255686</v>
      </c>
      <c r="M39" s="1268">
        <v>43</v>
      </c>
    </row>
    <row r="40" spans="1:13">
      <c r="A40" s="774" t="s">
        <v>1989</v>
      </c>
      <c r="B40" s="362"/>
      <c r="C40" s="169"/>
      <c r="D40" s="362"/>
      <c r="E40" s="169"/>
      <c r="F40" s="362"/>
      <c r="G40" s="362"/>
      <c r="H40" s="366"/>
      <c r="I40" s="366"/>
      <c r="J40" s="366"/>
      <c r="K40" s="366"/>
      <c r="L40" s="367"/>
      <c r="M40" s="366"/>
    </row>
    <row r="41" spans="1:13" s="1306" customFormat="1">
      <c r="A41" s="1395" t="s">
        <v>1990</v>
      </c>
      <c r="B41" s="1433"/>
      <c r="C41" s="1434"/>
      <c r="D41" s="1433"/>
      <c r="E41" s="1434"/>
      <c r="F41" s="1433"/>
      <c r="G41" s="1433"/>
      <c r="H41" s="1433"/>
      <c r="I41" s="1433"/>
      <c r="J41" s="1433"/>
      <c r="K41" s="1433"/>
      <c r="L41" s="1434"/>
      <c r="M41" s="1433"/>
    </row>
    <row r="42" spans="1:13">
      <c r="B42" s="20"/>
      <c r="C42" s="365"/>
      <c r="D42" s="20"/>
      <c r="E42" s="365"/>
      <c r="F42" s="20"/>
      <c r="G42" s="365"/>
      <c r="H42" s="20"/>
      <c r="I42" s="365"/>
      <c r="J42" s="20"/>
      <c r="K42" s="365"/>
      <c r="L42" s="365"/>
      <c r="M42" s="365"/>
    </row>
  </sheetData>
  <mergeCells count="18">
    <mergeCell ref="K1:L1"/>
    <mergeCell ref="B5:B18"/>
    <mergeCell ref="C5:C18"/>
    <mergeCell ref="A5:A18"/>
    <mergeCell ref="D5:D18"/>
    <mergeCell ref="E7:E18"/>
    <mergeCell ref="J7:J18"/>
    <mergeCell ref="K2:L2"/>
    <mergeCell ref="K4:M4"/>
    <mergeCell ref="A2:F2"/>
    <mergeCell ref="A4:F4"/>
    <mergeCell ref="M7:M18"/>
    <mergeCell ref="F7:F18"/>
    <mergeCell ref="G7:G18"/>
    <mergeCell ref="H7:H18"/>
    <mergeCell ref="I8:I18"/>
    <mergeCell ref="K5:K18"/>
    <mergeCell ref="L7:L18"/>
  </mergeCells>
  <phoneticPr fontId="0" type="noConversion"/>
  <hyperlinks>
    <hyperlink ref="K1:L1" location="'Spis tablic     List of tables'!A86" display="Powrót do spisu tablic"/>
    <hyperlink ref="K2:L2" location="'Spis tablic     List of tables'!A86" display="Return to list of tables"/>
  </hyperlinks>
  <pageMargins left="0.19685039370078741" right="0.19685039370078741" top="0.19685039370078741" bottom="0.19685039370078741" header="0.31496062992125984" footer="0.31496062992125984"/>
  <pageSetup paperSize="9" scale="95" orientation="landscape"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7"/>
  <sheetViews>
    <sheetView showGridLines="0" zoomScaleNormal="100" workbookViewId="0"/>
  </sheetViews>
  <sheetFormatPr defaultRowHeight="13.8"/>
  <cols>
    <col min="1" max="1" width="20.59765625" customWidth="1"/>
    <col min="2" max="13" width="9.19921875" customWidth="1"/>
  </cols>
  <sheetData>
    <row r="1" spans="1:13" ht="15" customHeight="1">
      <c r="A1" s="1000" t="s">
        <v>830</v>
      </c>
      <c r="B1" s="1000"/>
      <c r="C1" s="1000"/>
      <c r="D1" s="1000"/>
      <c r="E1" s="1000"/>
      <c r="F1" s="1000"/>
      <c r="G1" s="477"/>
      <c r="H1" s="477"/>
      <c r="I1" s="4"/>
      <c r="J1" s="4"/>
      <c r="K1" s="1877" t="s">
        <v>31</v>
      </c>
      <c r="L1" s="1877"/>
      <c r="M1" s="4"/>
    </row>
    <row r="2" spans="1:13" ht="15" customHeight="1">
      <c r="A2" s="2433" t="s">
        <v>1768</v>
      </c>
      <c r="B2" s="2433"/>
      <c r="C2" s="2433"/>
      <c r="D2" s="2433"/>
      <c r="E2" s="2433"/>
      <c r="F2" s="2433"/>
      <c r="G2" s="477"/>
      <c r="H2" s="477"/>
      <c r="I2" s="4"/>
      <c r="J2" s="4"/>
      <c r="K2" s="1802" t="s">
        <v>283</v>
      </c>
      <c r="L2" s="1802"/>
      <c r="M2" s="1309"/>
    </row>
    <row r="3" spans="1:13" s="1306" customFormat="1" ht="15" customHeight="1">
      <c r="A3" s="1346" t="s">
        <v>1594</v>
      </c>
      <c r="B3" s="1346"/>
      <c r="C3" s="1346"/>
      <c r="D3" s="1346"/>
      <c r="E3" s="1346"/>
      <c r="F3" s="1346"/>
      <c r="G3" s="1309"/>
      <c r="H3" s="1309"/>
      <c r="I3" s="1309"/>
      <c r="J3" s="1309"/>
      <c r="K3" s="1309"/>
      <c r="L3" s="1309"/>
      <c r="M3" s="1309"/>
    </row>
    <row r="4" spans="1:13" s="1306" customFormat="1" ht="15" customHeight="1">
      <c r="A4" s="2434" t="s">
        <v>1764</v>
      </c>
      <c r="B4" s="2434"/>
      <c r="C4" s="2434"/>
      <c r="D4" s="2434"/>
      <c r="E4" s="2434"/>
      <c r="F4" s="2434"/>
      <c r="G4" s="1309"/>
      <c r="H4" s="1309"/>
      <c r="I4" s="1309"/>
      <c r="J4" s="1309"/>
      <c r="K4" s="1309"/>
      <c r="L4" s="1309"/>
      <c r="M4" s="1309"/>
    </row>
    <row r="5" spans="1:13">
      <c r="A5" s="1808" t="s">
        <v>1604</v>
      </c>
      <c r="B5" s="1808"/>
      <c r="C5" s="1808"/>
      <c r="D5" s="1808"/>
      <c r="E5" s="1808"/>
      <c r="F5" s="1808"/>
      <c r="G5" s="1808"/>
      <c r="H5" s="1808"/>
      <c r="I5" s="1808"/>
      <c r="J5" s="1808"/>
      <c r="K5" s="1808"/>
      <c r="L5" s="1808"/>
      <c r="M5" s="1808"/>
    </row>
    <row r="6" spans="1:13">
      <c r="A6" s="1809"/>
      <c r="B6" s="1810"/>
      <c r="C6" s="1810"/>
      <c r="D6" s="1810"/>
      <c r="E6" s="1810"/>
      <c r="F6" s="1810"/>
      <c r="G6" s="1810"/>
      <c r="H6" s="1810"/>
      <c r="I6" s="1810"/>
      <c r="J6" s="1810"/>
      <c r="K6" s="1810"/>
      <c r="L6" s="1810"/>
      <c r="M6" s="1810"/>
    </row>
    <row r="7" spans="1:13">
      <c r="A7" s="1812"/>
      <c r="B7" s="1804" t="s">
        <v>1605</v>
      </c>
      <c r="C7" s="1003"/>
      <c r="D7" s="1816" t="s">
        <v>1607</v>
      </c>
      <c r="E7" s="1816" t="s">
        <v>1608</v>
      </c>
      <c r="F7" s="1816" t="s">
        <v>1609</v>
      </c>
      <c r="G7" s="2435" t="s">
        <v>1610</v>
      </c>
      <c r="H7" s="1816" t="s">
        <v>1611</v>
      </c>
      <c r="I7" s="1816" t="s">
        <v>1612</v>
      </c>
      <c r="J7" s="1816" t="s">
        <v>1613</v>
      </c>
      <c r="K7" s="2431" t="s">
        <v>1614</v>
      </c>
      <c r="L7" s="2431" t="s">
        <v>1615</v>
      </c>
      <c r="M7" s="2435" t="s">
        <v>1616</v>
      </c>
    </row>
    <row r="8" spans="1:13" ht="14.25" customHeight="1">
      <c r="A8" s="1812"/>
      <c r="B8" s="1805"/>
      <c r="C8" s="1816" t="s">
        <v>1606</v>
      </c>
      <c r="D8" s="1817"/>
      <c r="E8" s="1817"/>
      <c r="F8" s="1817"/>
      <c r="G8" s="2436"/>
      <c r="H8" s="1817"/>
      <c r="I8" s="1817"/>
      <c r="J8" s="1817"/>
      <c r="K8" s="2432"/>
      <c r="L8" s="2432"/>
      <c r="M8" s="2436"/>
    </row>
    <row r="9" spans="1:13">
      <c r="A9" s="1812"/>
      <c r="B9" s="1805"/>
      <c r="C9" s="1817"/>
      <c r="D9" s="1817"/>
      <c r="E9" s="1817"/>
      <c r="F9" s="1817"/>
      <c r="G9" s="2436"/>
      <c r="H9" s="1817"/>
      <c r="I9" s="1817"/>
      <c r="J9" s="1817"/>
      <c r="K9" s="2432"/>
      <c r="L9" s="2432"/>
      <c r="M9" s="2436"/>
    </row>
    <row r="10" spans="1:13">
      <c r="A10" s="1812"/>
      <c r="B10" s="1805"/>
      <c r="C10" s="1817"/>
      <c r="D10" s="1817"/>
      <c r="E10" s="1817"/>
      <c r="F10" s="1817"/>
      <c r="G10" s="2436"/>
      <c r="H10" s="1817"/>
      <c r="I10" s="1817"/>
      <c r="J10" s="1817"/>
      <c r="K10" s="2432"/>
      <c r="L10" s="2432"/>
      <c r="M10" s="2436"/>
    </row>
    <row r="11" spans="1:13">
      <c r="A11" s="1812"/>
      <c r="B11" s="1805"/>
      <c r="C11" s="1817"/>
      <c r="D11" s="1817"/>
      <c r="E11" s="1817"/>
      <c r="F11" s="1817"/>
      <c r="G11" s="2436"/>
      <c r="H11" s="1817"/>
      <c r="I11" s="1817"/>
      <c r="J11" s="1817"/>
      <c r="K11" s="2432"/>
      <c r="L11" s="2432"/>
      <c r="M11" s="2436"/>
    </row>
    <row r="12" spans="1:13">
      <c r="A12" s="1812"/>
      <c r="B12" s="1805"/>
      <c r="C12" s="1817"/>
      <c r="D12" s="1817"/>
      <c r="E12" s="1817"/>
      <c r="F12" s="1817"/>
      <c r="G12" s="2436"/>
      <c r="H12" s="1817"/>
      <c r="I12" s="1817"/>
      <c r="J12" s="1817"/>
      <c r="K12" s="2432"/>
      <c r="L12" s="2432"/>
      <c r="M12" s="2436"/>
    </row>
    <row r="13" spans="1:13">
      <c r="A13" s="1812"/>
      <c r="B13" s="1805"/>
      <c r="C13" s="1817"/>
      <c r="D13" s="1817"/>
      <c r="E13" s="1817"/>
      <c r="F13" s="1817"/>
      <c r="G13" s="2436"/>
      <c r="H13" s="1817"/>
      <c r="I13" s="1817"/>
      <c r="J13" s="1817"/>
      <c r="K13" s="2432"/>
      <c r="L13" s="2432"/>
      <c r="M13" s="2436"/>
    </row>
    <row r="14" spans="1:13">
      <c r="A14" s="1812"/>
      <c r="B14" s="1805"/>
      <c r="C14" s="1817"/>
      <c r="D14" s="1817"/>
      <c r="E14" s="1817"/>
      <c r="F14" s="1817"/>
      <c r="G14" s="2436"/>
      <c r="H14" s="1817"/>
      <c r="I14" s="1817"/>
      <c r="J14" s="1817"/>
      <c r="K14" s="2432"/>
      <c r="L14" s="2432"/>
      <c r="M14" s="2436"/>
    </row>
    <row r="15" spans="1:13">
      <c r="A15" s="1812"/>
      <c r="B15" s="1805"/>
      <c r="C15" s="1817"/>
      <c r="D15" s="1817"/>
      <c r="E15" s="1817"/>
      <c r="F15" s="1817"/>
      <c r="G15" s="2436"/>
      <c r="H15" s="1817"/>
      <c r="I15" s="1817"/>
      <c r="J15" s="1817"/>
      <c r="K15" s="2432"/>
      <c r="L15" s="2432"/>
      <c r="M15" s="2436"/>
    </row>
    <row r="16" spans="1:13" s="556" customFormat="1">
      <c r="A16" s="1812"/>
      <c r="B16" s="1805"/>
      <c r="C16" s="1817"/>
      <c r="D16" s="1817"/>
      <c r="E16" s="1817"/>
      <c r="F16" s="1817"/>
      <c r="G16" s="2436"/>
      <c r="H16" s="1817"/>
      <c r="I16" s="1817"/>
      <c r="J16" s="1817"/>
      <c r="K16" s="2432"/>
      <c r="L16" s="2432"/>
      <c r="M16" s="2436"/>
    </row>
    <row r="17" spans="1:15">
      <c r="A17" s="1812"/>
      <c r="B17" s="1805"/>
      <c r="C17" s="1817"/>
      <c r="D17" s="1817"/>
      <c r="E17" s="1817"/>
      <c r="F17" s="1817"/>
      <c r="G17" s="2436"/>
      <c r="H17" s="1817"/>
      <c r="I17" s="1817"/>
      <c r="J17" s="1817"/>
      <c r="K17" s="2432"/>
      <c r="L17" s="2432"/>
      <c r="M17" s="2436"/>
    </row>
    <row r="18" spans="1:15">
      <c r="A18" s="1812"/>
      <c r="B18" s="1805"/>
      <c r="C18" s="1817"/>
      <c r="D18" s="1817"/>
      <c r="E18" s="1817"/>
      <c r="F18" s="1817"/>
      <c r="G18" s="2436"/>
      <c r="H18" s="1817"/>
      <c r="I18" s="1817"/>
      <c r="J18" s="1817"/>
      <c r="K18" s="2432"/>
      <c r="L18" s="2432"/>
      <c r="M18" s="2436"/>
    </row>
    <row r="19" spans="1:15" ht="13.95" customHeight="1">
      <c r="A19" s="970" t="s">
        <v>115</v>
      </c>
      <c r="B19" s="316">
        <v>29393</v>
      </c>
      <c r="C19" s="316">
        <v>28623</v>
      </c>
      <c r="D19" s="316">
        <v>47269</v>
      </c>
      <c r="E19" s="316">
        <v>65094</v>
      </c>
      <c r="F19" s="316">
        <v>21737</v>
      </c>
      <c r="G19" s="316">
        <v>10667</v>
      </c>
      <c r="H19" s="316">
        <v>11682</v>
      </c>
      <c r="I19" s="316">
        <v>7752</v>
      </c>
      <c r="J19" s="316">
        <v>3930</v>
      </c>
      <c r="K19" s="316">
        <v>31637</v>
      </c>
      <c r="L19" s="316">
        <v>9064</v>
      </c>
      <c r="M19" s="331">
        <v>3647</v>
      </c>
    </row>
    <row r="20" spans="1:15" ht="13.95" customHeight="1">
      <c r="A20" s="1428" t="s">
        <v>116</v>
      </c>
      <c r="B20" s="451"/>
      <c r="C20" s="451"/>
      <c r="D20" s="451"/>
      <c r="E20" s="451"/>
      <c r="F20" s="451"/>
      <c r="G20" s="451"/>
      <c r="H20" s="451"/>
      <c r="I20" s="451"/>
      <c r="J20" s="451"/>
      <c r="K20" s="451"/>
      <c r="L20" s="451"/>
      <c r="M20" s="452"/>
    </row>
    <row r="21" spans="1:15" ht="13.95" customHeight="1">
      <c r="A21" s="971" t="s">
        <v>1514</v>
      </c>
      <c r="B21" s="451"/>
      <c r="C21" s="451"/>
      <c r="D21" s="451"/>
      <c r="E21" s="451"/>
      <c r="F21" s="451"/>
      <c r="G21" s="451"/>
      <c r="H21" s="451"/>
      <c r="I21" s="451"/>
      <c r="J21" s="451"/>
      <c r="K21" s="451"/>
      <c r="L21" s="451"/>
      <c r="M21" s="452"/>
      <c r="N21" s="20"/>
    </row>
    <row r="22" spans="1:15" ht="13.95" customHeight="1">
      <c r="A22" s="522" t="s">
        <v>230</v>
      </c>
      <c r="B22" s="188">
        <v>6649</v>
      </c>
      <c r="C22" s="188">
        <v>6452</v>
      </c>
      <c r="D22" s="188">
        <v>11210</v>
      </c>
      <c r="E22" s="188">
        <v>15613</v>
      </c>
      <c r="F22" s="188">
        <v>4916</v>
      </c>
      <c r="G22" s="188">
        <v>1667</v>
      </c>
      <c r="H22" s="188">
        <v>2106</v>
      </c>
      <c r="I22" s="188">
        <v>1527</v>
      </c>
      <c r="J22" s="188">
        <v>648</v>
      </c>
      <c r="K22" s="188">
        <v>5926</v>
      </c>
      <c r="L22" s="188">
        <v>1950</v>
      </c>
      <c r="M22" s="332">
        <v>652</v>
      </c>
      <c r="N22" s="20"/>
      <c r="O22" s="436"/>
    </row>
    <row r="23" spans="1:15" ht="13.95" customHeight="1">
      <c r="A23" s="522" t="s">
        <v>857</v>
      </c>
      <c r="B23" s="451"/>
      <c r="C23" s="451"/>
      <c r="D23" s="451"/>
      <c r="E23" s="451"/>
      <c r="F23" s="451"/>
      <c r="G23" s="451"/>
      <c r="H23" s="451"/>
      <c r="I23" s="451"/>
      <c r="J23" s="451"/>
      <c r="K23" s="451"/>
      <c r="L23" s="451"/>
      <c r="M23" s="452"/>
      <c r="N23" s="20"/>
    </row>
    <row r="24" spans="1:15" ht="13.95" customHeight="1">
      <c r="A24" s="520" t="s">
        <v>231</v>
      </c>
      <c r="B24" s="172">
        <v>794</v>
      </c>
      <c r="C24" s="172">
        <v>773</v>
      </c>
      <c r="D24" s="172">
        <v>1757</v>
      </c>
      <c r="E24" s="172">
        <v>1780</v>
      </c>
      <c r="F24" s="172">
        <v>378</v>
      </c>
      <c r="G24" s="172">
        <v>143</v>
      </c>
      <c r="H24" s="172">
        <v>179</v>
      </c>
      <c r="I24" s="172">
        <v>197</v>
      </c>
      <c r="J24" s="172">
        <v>50</v>
      </c>
      <c r="K24" s="172">
        <v>641</v>
      </c>
      <c r="L24" s="172">
        <v>187</v>
      </c>
      <c r="M24" s="173">
        <v>71</v>
      </c>
    </row>
    <row r="25" spans="1:15" ht="13.95" customHeight="1">
      <c r="A25" s="520" t="s">
        <v>232</v>
      </c>
      <c r="B25" s="172">
        <v>2573</v>
      </c>
      <c r="C25" s="172">
        <v>2479</v>
      </c>
      <c r="D25" s="172">
        <v>3945</v>
      </c>
      <c r="E25" s="172">
        <v>6341</v>
      </c>
      <c r="F25" s="172">
        <v>2068</v>
      </c>
      <c r="G25" s="172">
        <v>728</v>
      </c>
      <c r="H25" s="172">
        <v>1090</v>
      </c>
      <c r="I25" s="172">
        <v>634</v>
      </c>
      <c r="J25" s="172">
        <v>364</v>
      </c>
      <c r="K25" s="172">
        <v>2705</v>
      </c>
      <c r="L25" s="172">
        <v>825</v>
      </c>
      <c r="M25" s="173">
        <v>277</v>
      </c>
    </row>
    <row r="26" spans="1:15" ht="13.95" customHeight="1">
      <c r="A26" s="520" t="s">
        <v>233</v>
      </c>
      <c r="B26" s="172">
        <v>315</v>
      </c>
      <c r="C26" s="172">
        <v>308</v>
      </c>
      <c r="D26" s="172">
        <v>537</v>
      </c>
      <c r="E26" s="172">
        <v>1143</v>
      </c>
      <c r="F26" s="172">
        <v>466</v>
      </c>
      <c r="G26" s="172">
        <v>83</v>
      </c>
      <c r="H26" s="172">
        <v>71</v>
      </c>
      <c r="I26" s="172">
        <v>94</v>
      </c>
      <c r="J26" s="172">
        <v>19</v>
      </c>
      <c r="K26" s="172">
        <v>244</v>
      </c>
      <c r="L26" s="172">
        <v>103</v>
      </c>
      <c r="M26" s="173">
        <v>22</v>
      </c>
    </row>
    <row r="27" spans="1:15" ht="13.95" customHeight="1">
      <c r="A27" s="520" t="s">
        <v>234</v>
      </c>
      <c r="B27" s="172">
        <v>1604</v>
      </c>
      <c r="C27" s="172">
        <v>1584</v>
      </c>
      <c r="D27" s="172">
        <v>2451</v>
      </c>
      <c r="E27" s="172">
        <v>2548</v>
      </c>
      <c r="F27" s="172">
        <v>674</v>
      </c>
      <c r="G27" s="172">
        <v>315</v>
      </c>
      <c r="H27" s="172">
        <v>239</v>
      </c>
      <c r="I27" s="172">
        <v>210</v>
      </c>
      <c r="J27" s="172">
        <v>70</v>
      </c>
      <c r="K27" s="172">
        <v>834</v>
      </c>
      <c r="L27" s="172">
        <v>297</v>
      </c>
      <c r="M27" s="173">
        <v>117</v>
      </c>
    </row>
    <row r="28" spans="1:15" ht="13.95" customHeight="1">
      <c r="A28" s="520" t="s">
        <v>235</v>
      </c>
      <c r="B28" s="172">
        <v>230</v>
      </c>
      <c r="C28" s="172">
        <v>218</v>
      </c>
      <c r="D28" s="172">
        <v>525</v>
      </c>
      <c r="E28" s="172">
        <v>785</v>
      </c>
      <c r="F28" s="172">
        <v>277</v>
      </c>
      <c r="G28" s="172">
        <v>62</v>
      </c>
      <c r="H28" s="172">
        <v>43</v>
      </c>
      <c r="I28" s="172">
        <v>72</v>
      </c>
      <c r="J28" s="172">
        <v>17</v>
      </c>
      <c r="K28" s="172">
        <v>215</v>
      </c>
      <c r="L28" s="172">
        <v>93</v>
      </c>
      <c r="M28" s="173">
        <v>30</v>
      </c>
    </row>
    <row r="29" spans="1:15" ht="13.95" customHeight="1">
      <c r="A29" s="520" t="s">
        <v>236</v>
      </c>
      <c r="B29" s="172">
        <v>1133</v>
      </c>
      <c r="C29" s="172">
        <v>1090</v>
      </c>
      <c r="D29" s="172">
        <v>1995</v>
      </c>
      <c r="E29" s="172">
        <v>3016</v>
      </c>
      <c r="F29" s="172">
        <v>1053</v>
      </c>
      <c r="G29" s="172">
        <v>336</v>
      </c>
      <c r="H29" s="172">
        <v>484</v>
      </c>
      <c r="I29" s="172">
        <v>320</v>
      </c>
      <c r="J29" s="172">
        <v>128</v>
      </c>
      <c r="K29" s="172">
        <v>1287</v>
      </c>
      <c r="L29" s="172">
        <v>445</v>
      </c>
      <c r="M29" s="173">
        <v>135</v>
      </c>
    </row>
    <row r="30" spans="1:15" ht="13.95" customHeight="1">
      <c r="A30" s="522" t="s">
        <v>237</v>
      </c>
      <c r="B30" s="188">
        <v>6087</v>
      </c>
      <c r="C30" s="188">
        <v>5930</v>
      </c>
      <c r="D30" s="188">
        <v>7175</v>
      </c>
      <c r="E30" s="188">
        <v>17115</v>
      </c>
      <c r="F30" s="188">
        <v>7330</v>
      </c>
      <c r="G30" s="188">
        <v>2792</v>
      </c>
      <c r="H30" s="188">
        <v>6559</v>
      </c>
      <c r="I30" s="188">
        <v>3097</v>
      </c>
      <c r="J30" s="188">
        <v>2194</v>
      </c>
      <c r="K30" s="188">
        <v>14827</v>
      </c>
      <c r="L30" s="188">
        <v>3424</v>
      </c>
      <c r="M30" s="869">
        <v>1445</v>
      </c>
    </row>
    <row r="31" spans="1:15" ht="13.95" customHeight="1">
      <c r="A31" s="873" t="s">
        <v>238</v>
      </c>
      <c r="B31" s="451"/>
      <c r="C31" s="451"/>
      <c r="D31" s="451"/>
      <c r="E31" s="451"/>
      <c r="F31" s="451"/>
      <c r="G31" s="451"/>
      <c r="H31" s="451"/>
      <c r="I31" s="451"/>
      <c r="J31" s="451"/>
      <c r="K31" s="451"/>
      <c r="L31" s="451"/>
      <c r="M31" s="452"/>
    </row>
    <row r="32" spans="1:15" ht="13.95" customHeight="1">
      <c r="A32" s="1427" t="s">
        <v>239</v>
      </c>
      <c r="B32" s="451"/>
      <c r="C32" s="451"/>
      <c r="D32" s="451"/>
      <c r="E32" s="451"/>
      <c r="F32" s="451"/>
      <c r="G32" s="451"/>
      <c r="H32" s="451"/>
      <c r="I32" s="451"/>
      <c r="J32" s="451"/>
      <c r="K32" s="451"/>
      <c r="L32" s="451"/>
      <c r="M32" s="452"/>
    </row>
    <row r="33" spans="1:13" ht="13.95" customHeight="1">
      <c r="A33" s="520" t="s">
        <v>240</v>
      </c>
      <c r="B33" s="172">
        <v>6087</v>
      </c>
      <c r="C33" s="172">
        <v>5930</v>
      </c>
      <c r="D33" s="172">
        <v>7175</v>
      </c>
      <c r="E33" s="172">
        <v>17115</v>
      </c>
      <c r="F33" s="172">
        <v>7330</v>
      </c>
      <c r="G33" s="172">
        <v>2792</v>
      </c>
      <c r="H33" s="172">
        <v>6559</v>
      </c>
      <c r="I33" s="172">
        <v>3097</v>
      </c>
      <c r="J33" s="172">
        <v>2194</v>
      </c>
      <c r="K33" s="172">
        <v>14827</v>
      </c>
      <c r="L33" s="172">
        <v>3424</v>
      </c>
      <c r="M33" s="173">
        <v>1445</v>
      </c>
    </row>
    <row r="34" spans="1:13" ht="13.95" customHeight="1">
      <c r="A34" s="522" t="s">
        <v>241</v>
      </c>
      <c r="B34" s="188">
        <v>3438</v>
      </c>
      <c r="C34" s="188">
        <v>3378</v>
      </c>
      <c r="D34" s="188">
        <v>10717</v>
      </c>
      <c r="E34" s="188">
        <v>7512</v>
      </c>
      <c r="F34" s="188">
        <v>2173</v>
      </c>
      <c r="G34" s="188">
        <v>993</v>
      </c>
      <c r="H34" s="188">
        <v>848</v>
      </c>
      <c r="I34" s="188">
        <v>734</v>
      </c>
      <c r="J34" s="188">
        <v>271</v>
      </c>
      <c r="K34" s="188">
        <v>2902</v>
      </c>
      <c r="L34" s="188">
        <v>928</v>
      </c>
      <c r="M34" s="332">
        <v>375</v>
      </c>
    </row>
    <row r="35" spans="1:13" ht="13.95" customHeight="1">
      <c r="A35" s="522" t="s">
        <v>1617</v>
      </c>
      <c r="B35" s="451"/>
      <c r="C35" s="451"/>
      <c r="D35" s="451"/>
      <c r="E35" s="451"/>
      <c r="F35" s="451"/>
      <c r="G35" s="451"/>
      <c r="H35" s="451"/>
      <c r="I35" s="451"/>
      <c r="J35" s="451"/>
      <c r="K35" s="451"/>
      <c r="L35" s="451"/>
      <c r="M35" s="452"/>
    </row>
    <row r="36" spans="1:13" ht="13.95" customHeight="1">
      <c r="A36" s="520" t="s">
        <v>242</v>
      </c>
      <c r="B36" s="172">
        <v>778</v>
      </c>
      <c r="C36" s="172">
        <v>763</v>
      </c>
      <c r="D36" s="172">
        <v>1930</v>
      </c>
      <c r="E36" s="172">
        <v>1208</v>
      </c>
      <c r="F36" s="172">
        <v>341</v>
      </c>
      <c r="G36" s="172">
        <v>124</v>
      </c>
      <c r="H36" s="172">
        <v>143</v>
      </c>
      <c r="I36" s="172">
        <v>122</v>
      </c>
      <c r="J36" s="172">
        <v>40</v>
      </c>
      <c r="K36" s="172">
        <v>475</v>
      </c>
      <c r="L36" s="172">
        <v>126</v>
      </c>
      <c r="M36" s="173">
        <v>56</v>
      </c>
    </row>
    <row r="37" spans="1:13" ht="13.95" customHeight="1">
      <c r="A37" s="520" t="s">
        <v>243</v>
      </c>
      <c r="B37" s="172">
        <v>913</v>
      </c>
      <c r="C37" s="172">
        <v>902</v>
      </c>
      <c r="D37" s="172">
        <v>3115</v>
      </c>
      <c r="E37" s="172">
        <v>1905</v>
      </c>
      <c r="F37" s="172">
        <v>502</v>
      </c>
      <c r="G37" s="172">
        <v>196</v>
      </c>
      <c r="H37" s="172">
        <v>181</v>
      </c>
      <c r="I37" s="172">
        <v>123</v>
      </c>
      <c r="J37" s="172">
        <v>39</v>
      </c>
      <c r="K37" s="172">
        <v>555</v>
      </c>
      <c r="L37" s="172">
        <v>175</v>
      </c>
      <c r="M37" s="173">
        <v>83</v>
      </c>
    </row>
    <row r="38" spans="1:13" ht="13.95" customHeight="1">
      <c r="A38" s="520" t="s">
        <v>244</v>
      </c>
      <c r="B38" s="172">
        <v>1132</v>
      </c>
      <c r="C38" s="172">
        <v>1110</v>
      </c>
      <c r="D38" s="172">
        <v>4793</v>
      </c>
      <c r="E38" s="172">
        <v>2743</v>
      </c>
      <c r="F38" s="172">
        <v>862</v>
      </c>
      <c r="G38" s="172">
        <v>510</v>
      </c>
      <c r="H38" s="172">
        <v>298</v>
      </c>
      <c r="I38" s="172">
        <v>235</v>
      </c>
      <c r="J38" s="172">
        <v>74</v>
      </c>
      <c r="K38" s="172">
        <v>868</v>
      </c>
      <c r="L38" s="172">
        <v>417</v>
      </c>
      <c r="M38" s="173">
        <v>135</v>
      </c>
    </row>
    <row r="39" spans="1:13" ht="13.95" customHeight="1">
      <c r="A39" s="873" t="s">
        <v>238</v>
      </c>
      <c r="B39" s="172"/>
      <c r="C39" s="172"/>
      <c r="D39" s="172"/>
      <c r="E39" s="172"/>
      <c r="F39" s="172"/>
      <c r="G39" s="172"/>
      <c r="H39" s="172"/>
      <c r="I39" s="172"/>
      <c r="J39" s="172"/>
      <c r="K39" s="172"/>
      <c r="L39" s="172"/>
      <c r="M39" s="173"/>
    </row>
    <row r="40" spans="1:13" ht="13.95" customHeight="1">
      <c r="A40" s="1427" t="s">
        <v>239</v>
      </c>
      <c r="B40" s="172"/>
      <c r="C40" s="172"/>
      <c r="D40" s="172"/>
      <c r="E40" s="172"/>
      <c r="F40" s="172"/>
      <c r="G40" s="172"/>
      <c r="H40" s="172"/>
      <c r="I40" s="172"/>
      <c r="J40" s="172"/>
      <c r="K40" s="172"/>
      <c r="L40" s="172"/>
      <c r="M40" s="173"/>
    </row>
    <row r="41" spans="1:13" ht="13.95" customHeight="1">
      <c r="A41" s="873" t="s">
        <v>245</v>
      </c>
      <c r="B41" s="172">
        <v>615</v>
      </c>
      <c r="C41" s="172">
        <v>603</v>
      </c>
      <c r="D41" s="172">
        <v>879</v>
      </c>
      <c r="E41" s="172">
        <v>1656</v>
      </c>
      <c r="F41" s="172">
        <v>468</v>
      </c>
      <c r="G41" s="172">
        <v>163</v>
      </c>
      <c r="H41" s="172">
        <v>226</v>
      </c>
      <c r="I41" s="172">
        <v>254</v>
      </c>
      <c r="J41" s="172">
        <v>118</v>
      </c>
      <c r="K41" s="172">
        <v>1004</v>
      </c>
      <c r="L41" s="172">
        <v>210</v>
      </c>
      <c r="M41" s="815">
        <v>101</v>
      </c>
    </row>
    <row r="42" spans="1:13">
      <c r="A42" s="1017" t="s">
        <v>1991</v>
      </c>
      <c r="B42" s="514"/>
      <c r="C42" s="514"/>
      <c r="D42" s="514"/>
      <c r="E42" s="514"/>
      <c r="F42" s="514"/>
      <c r="G42" s="514"/>
      <c r="H42" s="514"/>
      <c r="I42" s="514"/>
      <c r="J42" s="514"/>
      <c r="K42" s="514"/>
      <c r="L42" s="514"/>
      <c r="M42" s="514"/>
    </row>
    <row r="43" spans="1:13" s="1306" customFormat="1">
      <c r="A43" s="1435" t="s">
        <v>1992</v>
      </c>
    </row>
    <row r="47" spans="1:13">
      <c r="E47" s="635"/>
      <c r="F47" s="635"/>
      <c r="G47" s="635"/>
      <c r="H47" s="635"/>
      <c r="I47" s="635"/>
      <c r="J47" s="635"/>
      <c r="K47" s="635"/>
      <c r="L47" s="635"/>
      <c r="M47" s="635"/>
    </row>
  </sheetData>
  <mergeCells count="18">
    <mergeCell ref="C8:C18"/>
    <mergeCell ref="D7:D18"/>
    <mergeCell ref="H7:H18"/>
    <mergeCell ref="F7:F18"/>
    <mergeCell ref="A2:F2"/>
    <mergeCell ref="A4:F4"/>
    <mergeCell ref="G7:G18"/>
    <mergeCell ref="B7:B18"/>
    <mergeCell ref="A5:A18"/>
    <mergeCell ref="B5:M6"/>
    <mergeCell ref="M7:M18"/>
    <mergeCell ref="J7:J18"/>
    <mergeCell ref="E7:E18"/>
    <mergeCell ref="K1:L1"/>
    <mergeCell ref="K2:L2"/>
    <mergeCell ref="K7:K18"/>
    <mergeCell ref="L7:L18"/>
    <mergeCell ref="I7:I18"/>
  </mergeCells>
  <phoneticPr fontId="0" type="noConversion"/>
  <hyperlinks>
    <hyperlink ref="K1:L1" location="'Spis tablic     List of tables'!A87" display="Powrót do spisu tablic"/>
    <hyperlink ref="K2:L2" location="'Spis tablic     List of tables'!A87" display="Return to list of tables"/>
  </hyperlinks>
  <pageMargins left="0.19685039370078741" right="0.19685039370078741" top="0.19685039370078741" bottom="0.19685039370078741" header="0.31496062992125984" footer="0.31496062992125984"/>
  <pageSetup paperSize="9" scale="95" orientation="landscape"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4"/>
  <sheetViews>
    <sheetView showGridLines="0" zoomScaleNormal="100" workbookViewId="0"/>
  </sheetViews>
  <sheetFormatPr defaultRowHeight="13.8"/>
  <cols>
    <col min="1" max="1" width="20.59765625" customWidth="1"/>
    <col min="2" max="13" width="9.19921875" customWidth="1"/>
  </cols>
  <sheetData>
    <row r="1" spans="1:14" ht="15" customHeight="1">
      <c r="A1" s="1000" t="s">
        <v>829</v>
      </c>
      <c r="B1" s="1000"/>
      <c r="C1" s="1000"/>
      <c r="D1" s="1000"/>
      <c r="E1" s="1000"/>
      <c r="F1" s="1000"/>
      <c r="G1" s="514"/>
      <c r="L1" s="1877" t="s">
        <v>31</v>
      </c>
      <c r="M1" s="1877"/>
    </row>
    <row r="2" spans="1:14" ht="15" customHeight="1">
      <c r="A2" s="2433" t="s">
        <v>1769</v>
      </c>
      <c r="B2" s="2433"/>
      <c r="C2" s="2433"/>
      <c r="D2" s="2433"/>
      <c r="E2" s="2433"/>
      <c r="F2" s="2433"/>
      <c r="G2" s="514"/>
      <c r="L2" s="1802" t="s">
        <v>283</v>
      </c>
      <c r="M2" s="1802"/>
      <c r="N2" s="1306"/>
    </row>
    <row r="3" spans="1:14" s="1306" customFormat="1" ht="15" customHeight="1">
      <c r="A3" s="1346" t="s">
        <v>1594</v>
      </c>
      <c r="B3" s="1346"/>
      <c r="C3" s="1346"/>
      <c r="D3" s="1346"/>
      <c r="E3" s="1346"/>
      <c r="F3" s="1346"/>
    </row>
    <row r="4" spans="1:14" s="1306" customFormat="1" ht="15" customHeight="1">
      <c r="A4" s="2434" t="s">
        <v>1771</v>
      </c>
      <c r="B4" s="2434"/>
      <c r="C4" s="2434"/>
      <c r="D4" s="2434"/>
      <c r="E4" s="2434"/>
      <c r="F4" s="2434"/>
      <c r="G4" s="1309"/>
      <c r="H4" s="1309"/>
      <c r="I4" s="1309"/>
      <c r="J4" s="1309"/>
      <c r="K4" s="1500"/>
      <c r="L4" s="1500"/>
      <c r="M4" s="1500"/>
    </row>
    <row r="5" spans="1:14">
      <c r="A5" s="1808" t="s">
        <v>1583</v>
      </c>
      <c r="B5" s="1808"/>
      <c r="C5" s="1808"/>
      <c r="D5" s="1808"/>
      <c r="E5" s="1808"/>
      <c r="F5" s="1808"/>
      <c r="G5" s="1808"/>
      <c r="H5" s="1808"/>
      <c r="I5" s="1808"/>
      <c r="J5" s="1808"/>
      <c r="K5" s="1808"/>
      <c r="L5" s="1808"/>
      <c r="M5" s="1808"/>
    </row>
    <row r="6" spans="1:14">
      <c r="A6" s="1809"/>
      <c r="B6" s="1810"/>
      <c r="C6" s="1810"/>
      <c r="D6" s="1810"/>
      <c r="E6" s="1810"/>
      <c r="F6" s="1810"/>
      <c r="G6" s="1810"/>
      <c r="H6" s="1810"/>
      <c r="I6" s="1810"/>
      <c r="J6" s="1810"/>
      <c r="K6" s="1810"/>
      <c r="L6" s="1810"/>
      <c r="M6" s="1810"/>
    </row>
    <row r="7" spans="1:14">
      <c r="A7" s="1812"/>
      <c r="B7" s="1804" t="s">
        <v>1618</v>
      </c>
      <c r="C7" s="1003"/>
      <c r="D7" s="1816" t="s">
        <v>1620</v>
      </c>
      <c r="E7" s="1816" t="s">
        <v>1621</v>
      </c>
      <c r="F7" s="1816" t="s">
        <v>1622</v>
      </c>
      <c r="G7" s="2435" t="s">
        <v>1623</v>
      </c>
      <c r="H7" s="1816" t="s">
        <v>1624</v>
      </c>
      <c r="I7" s="1816" t="s">
        <v>1625</v>
      </c>
      <c r="J7" s="1816" t="s">
        <v>1626</v>
      </c>
      <c r="K7" s="2431" t="s">
        <v>1627</v>
      </c>
      <c r="L7" s="2431" t="s">
        <v>1628</v>
      </c>
      <c r="M7" s="2435" t="s">
        <v>1629</v>
      </c>
    </row>
    <row r="8" spans="1:14" ht="14.25" customHeight="1">
      <c r="A8" s="1812"/>
      <c r="B8" s="1805"/>
      <c r="C8" s="1816" t="s">
        <v>1619</v>
      </c>
      <c r="D8" s="1817"/>
      <c r="E8" s="1817"/>
      <c r="F8" s="1817"/>
      <c r="G8" s="2436"/>
      <c r="H8" s="1817"/>
      <c r="I8" s="1817"/>
      <c r="J8" s="1817"/>
      <c r="K8" s="2432"/>
      <c r="L8" s="2432"/>
      <c r="M8" s="2436"/>
    </row>
    <row r="9" spans="1:14">
      <c r="A9" s="1812"/>
      <c r="B9" s="1805"/>
      <c r="C9" s="1817"/>
      <c r="D9" s="1817"/>
      <c r="E9" s="1817"/>
      <c r="F9" s="1817"/>
      <c r="G9" s="2436"/>
      <c r="H9" s="1817"/>
      <c r="I9" s="1817"/>
      <c r="J9" s="1817"/>
      <c r="K9" s="2432"/>
      <c r="L9" s="2432"/>
      <c r="M9" s="2436"/>
    </row>
    <row r="10" spans="1:14">
      <c r="A10" s="1812"/>
      <c r="B10" s="1805"/>
      <c r="C10" s="1817"/>
      <c r="D10" s="1817"/>
      <c r="E10" s="1817"/>
      <c r="F10" s="1817"/>
      <c r="G10" s="2436"/>
      <c r="H10" s="1817"/>
      <c r="I10" s="1817"/>
      <c r="J10" s="1817"/>
      <c r="K10" s="2432"/>
      <c r="L10" s="2432"/>
      <c r="M10" s="2436"/>
    </row>
    <row r="11" spans="1:14">
      <c r="A11" s="1812"/>
      <c r="B11" s="1805"/>
      <c r="C11" s="1817"/>
      <c r="D11" s="1817"/>
      <c r="E11" s="1817"/>
      <c r="F11" s="1817"/>
      <c r="G11" s="2436"/>
      <c r="H11" s="1817"/>
      <c r="I11" s="1817"/>
      <c r="J11" s="1817"/>
      <c r="K11" s="2432"/>
      <c r="L11" s="2432"/>
      <c r="M11" s="2436"/>
    </row>
    <row r="12" spans="1:14">
      <c r="A12" s="1812"/>
      <c r="B12" s="1805"/>
      <c r="C12" s="1817"/>
      <c r="D12" s="1817"/>
      <c r="E12" s="1817"/>
      <c r="F12" s="1817"/>
      <c r="G12" s="2436"/>
      <c r="H12" s="1817"/>
      <c r="I12" s="1817"/>
      <c r="J12" s="1817"/>
      <c r="K12" s="2432"/>
      <c r="L12" s="2432"/>
      <c r="M12" s="2436"/>
    </row>
    <row r="13" spans="1:14">
      <c r="A13" s="1812"/>
      <c r="B13" s="1805"/>
      <c r="C13" s="1817"/>
      <c r="D13" s="1817"/>
      <c r="E13" s="1817"/>
      <c r="F13" s="1817"/>
      <c r="G13" s="2436"/>
      <c r="H13" s="1817"/>
      <c r="I13" s="1817"/>
      <c r="J13" s="1817"/>
      <c r="K13" s="2432"/>
      <c r="L13" s="2432"/>
      <c r="M13" s="2436"/>
    </row>
    <row r="14" spans="1:14">
      <c r="A14" s="1812"/>
      <c r="B14" s="1805"/>
      <c r="C14" s="1817"/>
      <c r="D14" s="1817"/>
      <c r="E14" s="1817"/>
      <c r="F14" s="1817"/>
      <c r="G14" s="2436"/>
      <c r="H14" s="1817"/>
      <c r="I14" s="1817"/>
      <c r="J14" s="1817"/>
      <c r="K14" s="2432"/>
      <c r="L14" s="2432"/>
      <c r="M14" s="2436"/>
    </row>
    <row r="15" spans="1:14" s="556" customFormat="1">
      <c r="A15" s="1812"/>
      <c r="B15" s="1805"/>
      <c r="C15" s="1817"/>
      <c r="D15" s="1817"/>
      <c r="E15" s="1817"/>
      <c r="F15" s="1817"/>
      <c r="G15" s="2436"/>
      <c r="H15" s="1817"/>
      <c r="I15" s="1817"/>
      <c r="J15" s="1817"/>
      <c r="K15" s="2432"/>
      <c r="L15" s="2432"/>
      <c r="M15" s="2436"/>
    </row>
    <row r="16" spans="1:14">
      <c r="A16" s="1812"/>
      <c r="B16" s="1805"/>
      <c r="C16" s="1817"/>
      <c r="D16" s="1817"/>
      <c r="E16" s="1817"/>
      <c r="F16" s="1817"/>
      <c r="G16" s="2436"/>
      <c r="H16" s="1817"/>
      <c r="I16" s="1817"/>
      <c r="J16" s="1817"/>
      <c r="K16" s="2432"/>
      <c r="L16" s="2432"/>
      <c r="M16" s="2436"/>
    </row>
    <row r="17" spans="1:13">
      <c r="A17" s="1812"/>
      <c r="B17" s="1805"/>
      <c r="C17" s="1817"/>
      <c r="D17" s="1817"/>
      <c r="E17" s="1817"/>
      <c r="F17" s="1817"/>
      <c r="G17" s="2436"/>
      <c r="H17" s="1817"/>
      <c r="I17" s="1817"/>
      <c r="J17" s="1817"/>
      <c r="K17" s="2432"/>
      <c r="L17" s="2432"/>
      <c r="M17" s="2436"/>
    </row>
    <row r="18" spans="1:13">
      <c r="A18" s="1812"/>
      <c r="B18" s="1813"/>
      <c r="C18" s="1817"/>
      <c r="D18" s="1817"/>
      <c r="E18" s="1817"/>
      <c r="F18" s="1817"/>
      <c r="G18" s="2436"/>
      <c r="H18" s="1817"/>
      <c r="I18" s="1817"/>
      <c r="J18" s="1817"/>
      <c r="K18" s="2432"/>
      <c r="L18" s="2432"/>
      <c r="M18" s="2436"/>
    </row>
    <row r="19" spans="1:13" ht="14.7" customHeight="1">
      <c r="A19" s="991" t="s">
        <v>288</v>
      </c>
      <c r="B19" s="732"/>
      <c r="C19" s="732"/>
      <c r="D19" s="732"/>
      <c r="E19" s="732"/>
      <c r="F19" s="732"/>
      <c r="G19" s="1018"/>
      <c r="H19" s="732"/>
      <c r="I19" s="732"/>
      <c r="J19" s="732"/>
      <c r="K19" s="1018"/>
      <c r="L19" s="1018"/>
      <c r="M19" s="1019"/>
    </row>
    <row r="20" spans="1:13" ht="14.7" customHeight="1">
      <c r="A20" s="1423" t="s">
        <v>282</v>
      </c>
      <c r="B20" s="718"/>
      <c r="C20" s="718"/>
      <c r="D20" s="718"/>
      <c r="E20" s="718"/>
      <c r="F20" s="718"/>
      <c r="G20" s="1020"/>
      <c r="H20" s="718"/>
      <c r="I20" s="718"/>
      <c r="J20" s="718"/>
      <c r="K20" s="1020"/>
      <c r="L20" s="1020"/>
      <c r="M20" s="1021"/>
    </row>
    <row r="21" spans="1:13" ht="14.7" customHeight="1">
      <c r="A21" s="963" t="s">
        <v>409</v>
      </c>
      <c r="B21" s="1272">
        <v>3870</v>
      </c>
      <c r="C21" s="1272">
        <v>3798</v>
      </c>
      <c r="D21" s="1272">
        <v>5464</v>
      </c>
      <c r="E21" s="1272">
        <v>6239</v>
      </c>
      <c r="F21" s="1272">
        <v>2368</v>
      </c>
      <c r="G21" s="1272">
        <v>3590</v>
      </c>
      <c r="H21" s="1272">
        <v>394</v>
      </c>
      <c r="I21" s="1272">
        <v>461</v>
      </c>
      <c r="J21" s="1272">
        <v>236</v>
      </c>
      <c r="K21" s="1272">
        <v>1841</v>
      </c>
      <c r="L21" s="1272">
        <v>812</v>
      </c>
      <c r="M21" s="1273">
        <v>402</v>
      </c>
    </row>
    <row r="22" spans="1:13" ht="14.7" customHeight="1">
      <c r="A22" s="961" t="s">
        <v>1630</v>
      </c>
      <c r="B22" s="1215"/>
      <c r="C22" s="1216"/>
      <c r="D22" s="1215"/>
      <c r="E22" s="1216"/>
      <c r="F22" s="1215"/>
      <c r="G22" s="1215"/>
      <c r="H22" s="1215"/>
      <c r="I22" s="1274"/>
      <c r="J22" s="1215"/>
      <c r="K22" s="1215"/>
      <c r="L22" s="1216"/>
      <c r="M22" s="1217"/>
    </row>
    <row r="23" spans="1:13" ht="14.7" customHeight="1">
      <c r="A23" s="609" t="s">
        <v>412</v>
      </c>
      <c r="B23" s="1275">
        <v>1667</v>
      </c>
      <c r="C23" s="1275">
        <v>1633</v>
      </c>
      <c r="D23" s="1275">
        <v>3090</v>
      </c>
      <c r="E23" s="1275">
        <v>3273</v>
      </c>
      <c r="F23" s="1275">
        <v>1213</v>
      </c>
      <c r="G23" s="1275">
        <v>869</v>
      </c>
      <c r="H23" s="1275">
        <v>184</v>
      </c>
      <c r="I23" s="1215">
        <v>267</v>
      </c>
      <c r="J23" s="1275">
        <v>112</v>
      </c>
      <c r="K23" s="1275">
        <v>959</v>
      </c>
      <c r="L23" s="1275">
        <v>344</v>
      </c>
      <c r="M23" s="1268">
        <v>170</v>
      </c>
    </row>
    <row r="24" spans="1:13" ht="14.7" customHeight="1">
      <c r="A24" s="609" t="s">
        <v>413</v>
      </c>
      <c r="B24" s="1275">
        <v>1558</v>
      </c>
      <c r="C24" s="1275">
        <v>1544</v>
      </c>
      <c r="D24" s="1275">
        <v>1497</v>
      </c>
      <c r="E24" s="1275">
        <v>1541</v>
      </c>
      <c r="F24" s="1275">
        <v>357</v>
      </c>
      <c r="G24" s="1275">
        <v>204</v>
      </c>
      <c r="H24" s="1275">
        <v>109</v>
      </c>
      <c r="I24" s="1275">
        <v>103</v>
      </c>
      <c r="J24" s="1275">
        <v>24</v>
      </c>
      <c r="K24" s="1275">
        <v>366</v>
      </c>
      <c r="L24" s="1275">
        <v>123</v>
      </c>
      <c r="M24" s="1268">
        <v>66</v>
      </c>
    </row>
    <row r="25" spans="1:13" ht="14.7" customHeight="1">
      <c r="A25" s="609" t="s">
        <v>414</v>
      </c>
      <c r="B25" s="172">
        <v>645</v>
      </c>
      <c r="C25" s="172">
        <v>621</v>
      </c>
      <c r="D25" s="172">
        <v>877</v>
      </c>
      <c r="E25" s="172">
        <v>1425</v>
      </c>
      <c r="F25" s="172">
        <v>798</v>
      </c>
      <c r="G25" s="172">
        <v>2517</v>
      </c>
      <c r="H25" s="172">
        <v>101</v>
      </c>
      <c r="I25" s="172">
        <v>91</v>
      </c>
      <c r="J25" s="172">
        <v>100</v>
      </c>
      <c r="K25" s="172">
        <v>516</v>
      </c>
      <c r="L25" s="172">
        <v>345</v>
      </c>
      <c r="M25" s="815">
        <v>166</v>
      </c>
    </row>
    <row r="26" spans="1:13" ht="14.7" customHeight="1">
      <c r="A26" s="996" t="s">
        <v>273</v>
      </c>
      <c r="B26" s="1272">
        <v>6208</v>
      </c>
      <c r="C26" s="1272">
        <v>6020</v>
      </c>
      <c r="D26" s="1272">
        <v>6540</v>
      </c>
      <c r="E26" s="1272">
        <v>12170</v>
      </c>
      <c r="F26" s="1272">
        <v>3001</v>
      </c>
      <c r="G26" s="1272">
        <v>1118</v>
      </c>
      <c r="H26" s="1272">
        <v>1029</v>
      </c>
      <c r="I26" s="1272">
        <v>1202</v>
      </c>
      <c r="J26" s="1272">
        <v>341</v>
      </c>
      <c r="K26" s="1272">
        <v>3675</v>
      </c>
      <c r="L26" s="1272">
        <v>1289</v>
      </c>
      <c r="M26" s="1273">
        <v>467</v>
      </c>
    </row>
    <row r="27" spans="1:13" ht="14.7" customHeight="1">
      <c r="A27" s="996" t="s">
        <v>1501</v>
      </c>
      <c r="B27" s="191"/>
      <c r="C27" s="191"/>
      <c r="D27" s="191"/>
      <c r="E27" s="191"/>
      <c r="F27" s="191"/>
      <c r="G27" s="191"/>
      <c r="H27" s="191"/>
      <c r="I27" s="191"/>
      <c r="J27" s="191"/>
      <c r="K27" s="191"/>
      <c r="L27" s="191"/>
      <c r="M27" s="334"/>
    </row>
    <row r="28" spans="1:13" ht="14.7" customHeight="1">
      <c r="A28" s="997" t="s">
        <v>247</v>
      </c>
      <c r="B28" s="1275">
        <v>960</v>
      </c>
      <c r="C28" s="1275">
        <v>883</v>
      </c>
      <c r="D28" s="1275">
        <v>1376</v>
      </c>
      <c r="E28" s="1275">
        <v>2646</v>
      </c>
      <c r="F28" s="1275">
        <v>749</v>
      </c>
      <c r="G28" s="1275">
        <v>240</v>
      </c>
      <c r="H28" s="1275">
        <v>251</v>
      </c>
      <c r="I28" s="1275">
        <v>252</v>
      </c>
      <c r="J28" s="1275">
        <v>93</v>
      </c>
      <c r="K28" s="1275">
        <v>828</v>
      </c>
      <c r="L28" s="1275">
        <v>264</v>
      </c>
      <c r="M28" s="1268">
        <v>100</v>
      </c>
    </row>
    <row r="29" spans="1:13" ht="14.7" customHeight="1">
      <c r="A29" s="997" t="s">
        <v>248</v>
      </c>
      <c r="B29" s="1275">
        <v>1078</v>
      </c>
      <c r="C29" s="1275">
        <v>1043</v>
      </c>
      <c r="D29" s="1275">
        <v>1275</v>
      </c>
      <c r="E29" s="1275">
        <v>3105</v>
      </c>
      <c r="F29" s="1275">
        <v>790</v>
      </c>
      <c r="G29" s="1275">
        <v>246</v>
      </c>
      <c r="H29" s="1275">
        <v>241</v>
      </c>
      <c r="I29" s="1275">
        <v>274</v>
      </c>
      <c r="J29" s="1275">
        <v>70</v>
      </c>
      <c r="K29" s="1275">
        <v>816</v>
      </c>
      <c r="L29" s="1275">
        <v>205</v>
      </c>
      <c r="M29" s="1268">
        <v>76</v>
      </c>
    </row>
    <row r="30" spans="1:13" ht="14.7" customHeight="1">
      <c r="A30" s="997" t="s">
        <v>249</v>
      </c>
      <c r="B30" s="1275">
        <v>1158</v>
      </c>
      <c r="C30" s="1275">
        <v>1098</v>
      </c>
      <c r="D30" s="1275">
        <v>1592</v>
      </c>
      <c r="E30" s="1275">
        <v>2937</v>
      </c>
      <c r="F30" s="1275">
        <v>807</v>
      </c>
      <c r="G30" s="1275">
        <v>312</v>
      </c>
      <c r="H30" s="1275">
        <v>276</v>
      </c>
      <c r="I30" s="1275">
        <v>394</v>
      </c>
      <c r="J30" s="1275">
        <v>85</v>
      </c>
      <c r="K30" s="1275">
        <v>1028</v>
      </c>
      <c r="L30" s="1275">
        <v>532</v>
      </c>
      <c r="M30" s="1268">
        <v>148</v>
      </c>
    </row>
    <row r="31" spans="1:13" ht="14.7" customHeight="1">
      <c r="A31" s="997" t="s">
        <v>250</v>
      </c>
      <c r="B31" s="1275">
        <v>3012</v>
      </c>
      <c r="C31" s="1275">
        <v>2996</v>
      </c>
      <c r="D31" s="1275">
        <v>2297</v>
      </c>
      <c r="E31" s="1275">
        <v>3482</v>
      </c>
      <c r="F31" s="1275">
        <v>655</v>
      </c>
      <c r="G31" s="1275">
        <v>320</v>
      </c>
      <c r="H31" s="1275">
        <v>261</v>
      </c>
      <c r="I31" s="1275">
        <v>282</v>
      </c>
      <c r="J31" s="1275">
        <v>93</v>
      </c>
      <c r="K31" s="1275">
        <v>1003</v>
      </c>
      <c r="L31" s="1275">
        <v>288</v>
      </c>
      <c r="M31" s="1268">
        <v>143</v>
      </c>
    </row>
    <row r="32" spans="1:13" ht="14.7" customHeight="1">
      <c r="A32" s="996" t="s">
        <v>251</v>
      </c>
      <c r="B32" s="190">
        <v>3141</v>
      </c>
      <c r="C32" s="190">
        <v>3045</v>
      </c>
      <c r="D32" s="190">
        <v>6163</v>
      </c>
      <c r="E32" s="190">
        <v>6445</v>
      </c>
      <c r="F32" s="190">
        <v>1949</v>
      </c>
      <c r="G32" s="190">
        <v>507</v>
      </c>
      <c r="H32" s="190">
        <v>746</v>
      </c>
      <c r="I32" s="190">
        <v>731</v>
      </c>
      <c r="J32" s="190">
        <v>240</v>
      </c>
      <c r="K32" s="190">
        <v>2466</v>
      </c>
      <c r="L32" s="190">
        <v>661</v>
      </c>
      <c r="M32" s="333">
        <v>306</v>
      </c>
    </row>
    <row r="33" spans="1:13" ht="14.7" customHeight="1">
      <c r="A33" s="996" t="s">
        <v>1574</v>
      </c>
      <c r="B33" s="1215"/>
      <c r="C33" s="1216"/>
      <c r="D33" s="1215"/>
      <c r="E33" s="1216"/>
      <c r="F33" s="1215"/>
      <c r="G33" s="1215"/>
      <c r="H33" s="1215"/>
      <c r="I33" s="1215"/>
      <c r="J33" s="1215"/>
      <c r="K33" s="1215"/>
      <c r="L33" s="1216"/>
      <c r="M33" s="1217"/>
    </row>
    <row r="34" spans="1:13" ht="14.7" customHeight="1">
      <c r="A34" s="997" t="s">
        <v>252</v>
      </c>
      <c r="B34" s="1275">
        <v>610</v>
      </c>
      <c r="C34" s="1275">
        <v>591</v>
      </c>
      <c r="D34" s="1275">
        <v>1738</v>
      </c>
      <c r="E34" s="1275">
        <v>1173</v>
      </c>
      <c r="F34" s="1275">
        <v>397</v>
      </c>
      <c r="G34" s="1275">
        <v>103</v>
      </c>
      <c r="H34" s="1275">
        <v>146</v>
      </c>
      <c r="I34" s="1275">
        <v>101</v>
      </c>
      <c r="J34" s="1275">
        <v>25</v>
      </c>
      <c r="K34" s="1275">
        <v>388</v>
      </c>
      <c r="L34" s="1275">
        <v>122</v>
      </c>
      <c r="M34" s="1268">
        <v>59</v>
      </c>
    </row>
    <row r="35" spans="1:13" ht="14.7" customHeight="1">
      <c r="A35" s="609" t="s">
        <v>253</v>
      </c>
      <c r="B35" s="1275">
        <v>279</v>
      </c>
      <c r="C35" s="1275">
        <v>266</v>
      </c>
      <c r="D35" s="1275">
        <v>656</v>
      </c>
      <c r="E35" s="1275">
        <v>804</v>
      </c>
      <c r="F35" s="1275">
        <v>168</v>
      </c>
      <c r="G35" s="1275">
        <v>56</v>
      </c>
      <c r="H35" s="1275">
        <v>55</v>
      </c>
      <c r="I35" s="1275">
        <v>62</v>
      </c>
      <c r="J35" s="1275">
        <v>19</v>
      </c>
      <c r="K35" s="1275">
        <v>186</v>
      </c>
      <c r="L35" s="1275">
        <v>73</v>
      </c>
      <c r="M35" s="1268">
        <v>31</v>
      </c>
    </row>
    <row r="36" spans="1:13" s="125" customFormat="1" ht="14.7" customHeight="1">
      <c r="A36" s="609" t="s">
        <v>254</v>
      </c>
      <c r="B36" s="1275">
        <v>1530</v>
      </c>
      <c r="C36" s="1275">
        <v>1490</v>
      </c>
      <c r="D36" s="1275">
        <v>2878</v>
      </c>
      <c r="E36" s="1275">
        <v>2461</v>
      </c>
      <c r="F36" s="1275">
        <v>774</v>
      </c>
      <c r="G36" s="1275">
        <v>175</v>
      </c>
      <c r="H36" s="1275">
        <v>235</v>
      </c>
      <c r="I36" s="1275">
        <v>226</v>
      </c>
      <c r="J36" s="1275">
        <v>53</v>
      </c>
      <c r="K36" s="1275">
        <v>729</v>
      </c>
      <c r="L36" s="1275">
        <v>275</v>
      </c>
      <c r="M36" s="1268">
        <v>105</v>
      </c>
    </row>
    <row r="37" spans="1:13" s="125" customFormat="1" ht="14.7" customHeight="1">
      <c r="A37" s="609" t="s">
        <v>238</v>
      </c>
      <c r="B37" s="1276"/>
      <c r="C37" s="1276"/>
      <c r="D37" s="1276"/>
      <c r="E37" s="1276"/>
      <c r="F37" s="1276"/>
      <c r="G37" s="1276"/>
      <c r="H37" s="1276"/>
      <c r="I37" s="1276"/>
      <c r="J37" s="1276"/>
      <c r="K37" s="1275"/>
      <c r="L37" s="1275"/>
      <c r="M37" s="1268"/>
    </row>
    <row r="38" spans="1:13" ht="14.7" customHeight="1">
      <c r="A38" s="1423" t="s">
        <v>239</v>
      </c>
      <c r="B38" s="1275"/>
      <c r="C38" s="1275"/>
      <c r="D38" s="1275"/>
      <c r="E38" s="1275"/>
      <c r="F38" s="1275"/>
      <c r="G38" s="1275"/>
      <c r="H38" s="1275"/>
      <c r="I38" s="1275"/>
      <c r="J38" s="1275"/>
      <c r="K38" s="1275"/>
      <c r="L38" s="1275"/>
      <c r="M38" s="1268"/>
    </row>
    <row r="39" spans="1:13" ht="14.7" customHeight="1">
      <c r="A39" s="609" t="s">
        <v>255</v>
      </c>
      <c r="B39" s="1275">
        <v>722</v>
      </c>
      <c r="C39" s="1275">
        <v>698</v>
      </c>
      <c r="D39" s="1275">
        <v>891</v>
      </c>
      <c r="E39" s="1275">
        <v>2007</v>
      </c>
      <c r="F39" s="1275">
        <v>610</v>
      </c>
      <c r="G39" s="1275">
        <v>173</v>
      </c>
      <c r="H39" s="1275">
        <v>310</v>
      </c>
      <c r="I39" s="1275">
        <v>342</v>
      </c>
      <c r="J39" s="1275">
        <v>143</v>
      </c>
      <c r="K39" s="1275">
        <v>1163</v>
      </c>
      <c r="L39" s="1275">
        <v>191</v>
      </c>
      <c r="M39" s="1268">
        <v>111</v>
      </c>
    </row>
    <row r="40" spans="1:13">
      <c r="A40" s="774" t="s">
        <v>2137</v>
      </c>
      <c r="B40" s="514"/>
      <c r="C40" s="514"/>
      <c r="D40" s="514"/>
      <c r="E40" s="514"/>
      <c r="F40" s="514"/>
      <c r="G40" s="514"/>
      <c r="H40" s="514"/>
      <c r="I40" s="514"/>
      <c r="J40" s="514"/>
      <c r="K40" s="514"/>
      <c r="L40" s="514"/>
      <c r="M40" s="514"/>
    </row>
    <row r="41" spans="1:13" s="1306" customFormat="1">
      <c r="A41" s="1395" t="s">
        <v>1992</v>
      </c>
    </row>
    <row r="42" spans="1:13">
      <c r="A42" s="514"/>
      <c r="B42" s="514"/>
      <c r="C42" s="514"/>
      <c r="D42" s="514"/>
      <c r="E42" s="514"/>
      <c r="F42" s="514"/>
      <c r="G42" s="514"/>
      <c r="H42" s="514"/>
      <c r="I42" s="514"/>
      <c r="J42" s="514"/>
      <c r="K42" s="514"/>
      <c r="L42" s="514"/>
      <c r="M42" s="514"/>
    </row>
    <row r="44" spans="1:13">
      <c r="C44" s="635"/>
      <c r="D44" s="635"/>
      <c r="E44" s="635"/>
      <c r="F44" s="635"/>
      <c r="G44" s="635"/>
      <c r="H44" s="635"/>
      <c r="I44" s="635"/>
      <c r="J44" s="635"/>
      <c r="K44" s="635"/>
      <c r="L44" s="635"/>
      <c r="M44" s="635"/>
    </row>
  </sheetData>
  <mergeCells count="18">
    <mergeCell ref="L1:M1"/>
    <mergeCell ref="M7:M18"/>
    <mergeCell ref="K7:K18"/>
    <mergeCell ref="A2:F2"/>
    <mergeCell ref="C8:C18"/>
    <mergeCell ref="B7:B18"/>
    <mergeCell ref="L2:M2"/>
    <mergeCell ref="L7:L18"/>
    <mergeCell ref="A4:F4"/>
    <mergeCell ref="A5:A18"/>
    <mergeCell ref="B5:M6"/>
    <mergeCell ref="G7:G18"/>
    <mergeCell ref="H7:H18"/>
    <mergeCell ref="I7:I18"/>
    <mergeCell ref="J7:J18"/>
    <mergeCell ref="D7:D18"/>
    <mergeCell ref="E7:E18"/>
    <mergeCell ref="F7:F18"/>
  </mergeCells>
  <phoneticPr fontId="0" type="noConversion"/>
  <hyperlinks>
    <hyperlink ref="L1:M1" location="'Spis tablic     List of tables'!A88" display="Powrót do spisu tablic"/>
    <hyperlink ref="L2:M2" location="'Spis tablic     List of tables'!A88" display="Return to list of tables"/>
  </hyperlinks>
  <pageMargins left="0.19685039370078741" right="0.19685039370078741" top="0.19685039370078741" bottom="0.19685039370078741" header="0.31496062992125984" footer="0.31496062992125984"/>
  <pageSetup paperSize="9" scale="95" orientation="landscape"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
  <sheetViews>
    <sheetView showGridLines="0" zoomScaleNormal="100" workbookViewId="0">
      <selection sqref="A1:E1"/>
    </sheetView>
  </sheetViews>
  <sheetFormatPr defaultRowHeight="13.8"/>
  <cols>
    <col min="1" max="1" width="5.59765625" style="4" customWidth="1"/>
    <col min="2" max="2" width="14.59765625" style="4" customWidth="1"/>
    <col min="3" max="13" width="9.09765625" style="4" customWidth="1"/>
  </cols>
  <sheetData>
    <row r="1" spans="1:13" s="61" customFormat="1" ht="15" customHeight="1">
      <c r="A1" s="2142" t="s">
        <v>117</v>
      </c>
      <c r="B1" s="2142"/>
      <c r="C1" s="2142"/>
      <c r="D1" s="2142"/>
      <c r="E1" s="2142"/>
      <c r="F1" s="60"/>
      <c r="G1" s="60"/>
      <c r="H1" s="60"/>
      <c r="I1" s="60"/>
      <c r="J1" s="60"/>
      <c r="K1" s="1877" t="s">
        <v>31</v>
      </c>
      <c r="L1" s="1877"/>
      <c r="M1" s="60"/>
    </row>
    <row r="2" spans="1:13" s="1401" customFormat="1" ht="15" customHeight="1">
      <c r="A2" s="1819" t="s">
        <v>118</v>
      </c>
      <c r="B2" s="1819"/>
      <c r="C2" s="1819"/>
      <c r="D2" s="1819"/>
      <c r="E2" s="1819"/>
      <c r="F2" s="1400"/>
      <c r="G2" s="1400"/>
      <c r="H2" s="1400"/>
      <c r="I2" s="1400"/>
      <c r="J2" s="1400"/>
      <c r="K2" s="1802" t="s">
        <v>283</v>
      </c>
      <c r="L2" s="1802"/>
      <c r="M2" s="1400"/>
    </row>
    <row r="3" spans="1:13">
      <c r="A3" s="1825" t="s">
        <v>2082</v>
      </c>
      <c r="B3" s="1825"/>
      <c r="C3" s="1825"/>
      <c r="D3" s="1825"/>
      <c r="E3" s="1825"/>
      <c r="F3" s="9"/>
      <c r="G3" s="9"/>
      <c r="J3" s="9"/>
      <c r="K3" s="9"/>
      <c r="L3" s="9"/>
      <c r="M3" s="9"/>
    </row>
    <row r="4" spans="1:13" s="1306" customFormat="1">
      <c r="A4" s="1882" t="s">
        <v>119</v>
      </c>
      <c r="B4" s="1882"/>
      <c r="C4" s="1882"/>
      <c r="D4" s="1882"/>
      <c r="E4" s="1882"/>
      <c r="F4" s="1318"/>
      <c r="G4" s="1318"/>
      <c r="H4" s="1309"/>
      <c r="I4" s="1309"/>
      <c r="J4" s="1318"/>
      <c r="K4" s="1318"/>
      <c r="L4" s="1318"/>
      <c r="M4" s="1318"/>
    </row>
    <row r="5" spans="1:13" ht="14.85" customHeight="1">
      <c r="A5" s="2450" t="s">
        <v>1743</v>
      </c>
      <c r="B5" s="2457"/>
      <c r="C5" s="2449" t="s">
        <v>1744</v>
      </c>
      <c r="D5" s="114"/>
      <c r="E5" s="2445" t="s">
        <v>1746</v>
      </c>
      <c r="F5" s="2461" t="s">
        <v>1752</v>
      </c>
      <c r="G5" s="2450"/>
      <c r="H5" s="2450"/>
      <c r="I5" s="2450"/>
      <c r="J5" s="2450"/>
      <c r="K5" s="2450"/>
      <c r="L5" s="2450"/>
      <c r="M5" s="2450"/>
    </row>
    <row r="6" spans="1:13" ht="12" customHeight="1">
      <c r="A6" s="2452"/>
      <c r="B6" s="2458"/>
      <c r="C6" s="2451"/>
      <c r="D6" s="112"/>
      <c r="E6" s="2446"/>
      <c r="F6" s="2462"/>
      <c r="G6" s="2452"/>
      <c r="H6" s="2452"/>
      <c r="I6" s="2452"/>
      <c r="J6" s="2452"/>
      <c r="K6" s="2452"/>
      <c r="L6" s="2452"/>
      <c r="M6" s="2452"/>
    </row>
    <row r="7" spans="1:13" ht="12.75" customHeight="1">
      <c r="A7" s="2452"/>
      <c r="B7" s="2458"/>
      <c r="C7" s="2451"/>
      <c r="D7" s="112"/>
      <c r="E7" s="2446"/>
      <c r="F7" s="2462"/>
      <c r="G7" s="2452"/>
      <c r="H7" s="2452"/>
      <c r="I7" s="2452"/>
      <c r="J7" s="2452"/>
      <c r="K7" s="2452"/>
      <c r="L7" s="2452"/>
      <c r="M7" s="2452"/>
    </row>
    <row r="8" spans="1:13" ht="14.85" customHeight="1">
      <c r="A8" s="2452"/>
      <c r="B8" s="2458"/>
      <c r="C8" s="2451"/>
      <c r="D8" s="2449" t="s">
        <v>1745</v>
      </c>
      <c r="E8" s="2446"/>
      <c r="F8" s="2461" t="s">
        <v>1742</v>
      </c>
      <c r="G8" s="2450"/>
      <c r="H8" s="2450"/>
      <c r="I8" s="2457"/>
      <c r="J8" s="2449" t="s">
        <v>1741</v>
      </c>
      <c r="K8" s="2450"/>
      <c r="L8" s="2450"/>
      <c r="M8" s="2450"/>
    </row>
    <row r="9" spans="1:13" ht="14.85" customHeight="1">
      <c r="A9" s="2452"/>
      <c r="B9" s="2458"/>
      <c r="C9" s="2451"/>
      <c r="D9" s="2451"/>
      <c r="E9" s="2446"/>
      <c r="F9" s="2462"/>
      <c r="G9" s="2452"/>
      <c r="H9" s="2452"/>
      <c r="I9" s="2458"/>
      <c r="J9" s="2451"/>
      <c r="K9" s="2452"/>
      <c r="L9" s="2452"/>
      <c r="M9" s="2452"/>
    </row>
    <row r="10" spans="1:13" ht="14.85" customHeight="1">
      <c r="A10" s="2452"/>
      <c r="B10" s="2458"/>
      <c r="C10" s="2451"/>
      <c r="D10" s="2451"/>
      <c r="E10" s="2446"/>
      <c r="F10" s="2461" t="s">
        <v>1747</v>
      </c>
      <c r="G10" s="2457"/>
      <c r="H10" s="2449" t="s">
        <v>1748</v>
      </c>
      <c r="I10" s="2457"/>
      <c r="J10" s="2449" t="s">
        <v>1749</v>
      </c>
      <c r="K10" s="2457"/>
      <c r="L10" s="2449" t="s">
        <v>1750</v>
      </c>
      <c r="M10" s="2450"/>
    </row>
    <row r="11" spans="1:13" ht="14.85" customHeight="1">
      <c r="A11" s="2452"/>
      <c r="B11" s="2458"/>
      <c r="C11" s="2451"/>
      <c r="D11" s="2451"/>
      <c r="E11" s="2446"/>
      <c r="F11" s="2462"/>
      <c r="G11" s="2458"/>
      <c r="H11" s="2451"/>
      <c r="I11" s="2458"/>
      <c r="J11" s="2451"/>
      <c r="K11" s="2458"/>
      <c r="L11" s="2451"/>
      <c r="M11" s="2452"/>
    </row>
    <row r="12" spans="1:13" ht="14.85" customHeight="1">
      <c r="A12" s="2452"/>
      <c r="B12" s="2458"/>
      <c r="C12" s="2451"/>
      <c r="D12" s="2451"/>
      <c r="E12" s="2446"/>
      <c r="F12" s="2462"/>
      <c r="G12" s="2458"/>
      <c r="H12" s="2451"/>
      <c r="I12" s="2458"/>
      <c r="J12" s="2451"/>
      <c r="K12" s="2458"/>
      <c r="L12" s="2451"/>
      <c r="M12" s="2452"/>
    </row>
    <row r="13" spans="1:13" ht="14.85" customHeight="1">
      <c r="A13" s="2452"/>
      <c r="B13" s="2458"/>
      <c r="C13" s="2463"/>
      <c r="D13" s="2451"/>
      <c r="E13" s="2446"/>
      <c r="F13" s="2462"/>
      <c r="G13" s="2458"/>
      <c r="H13" s="2451"/>
      <c r="I13" s="2458"/>
      <c r="J13" s="2451"/>
      <c r="K13" s="2458"/>
      <c r="L13" s="2451"/>
      <c r="M13" s="2452"/>
    </row>
    <row r="14" spans="1:13" ht="14.85" customHeight="1">
      <c r="A14" s="2452"/>
      <c r="B14" s="2458"/>
      <c r="C14" s="2437" t="s">
        <v>35</v>
      </c>
      <c r="D14" s="2438"/>
      <c r="E14" s="2447"/>
      <c r="F14" s="2453" t="s">
        <v>1631</v>
      </c>
      <c r="G14" s="2441" t="s">
        <v>35</v>
      </c>
      <c r="H14" s="2449" t="s">
        <v>1632</v>
      </c>
      <c r="I14" s="2443" t="s">
        <v>35</v>
      </c>
      <c r="J14" s="2449" t="s">
        <v>1633</v>
      </c>
      <c r="K14" s="2441" t="s">
        <v>35</v>
      </c>
      <c r="L14" s="2449" t="s">
        <v>1634</v>
      </c>
      <c r="M14" s="2437" t="s">
        <v>35</v>
      </c>
    </row>
    <row r="15" spans="1:13" ht="9" customHeight="1">
      <c r="A15" s="2459"/>
      <c r="B15" s="2460"/>
      <c r="C15" s="2439"/>
      <c r="D15" s="2440"/>
      <c r="E15" s="2448"/>
      <c r="F15" s="2454"/>
      <c r="G15" s="2442"/>
      <c r="H15" s="2456"/>
      <c r="I15" s="2444"/>
      <c r="J15" s="2456"/>
      <c r="K15" s="2442"/>
      <c r="L15" s="2456"/>
      <c r="M15" s="2439"/>
    </row>
    <row r="16" spans="1:13" s="484" customFormat="1" ht="14.1" customHeight="1">
      <c r="A16" s="358">
        <v>2016</v>
      </c>
      <c r="B16" s="293" t="s">
        <v>37</v>
      </c>
      <c r="C16" s="164" t="s">
        <v>1934</v>
      </c>
      <c r="D16" s="164" t="s">
        <v>1935</v>
      </c>
      <c r="E16" s="164" t="s">
        <v>1849</v>
      </c>
      <c r="F16" s="532" t="s">
        <v>552</v>
      </c>
      <c r="G16" s="164">
        <v>103.7</v>
      </c>
      <c r="H16" s="182">
        <v>3999.58</v>
      </c>
      <c r="I16" s="164">
        <v>103.6</v>
      </c>
      <c r="J16" s="182">
        <v>4277.03</v>
      </c>
      <c r="K16" s="164">
        <v>103.8</v>
      </c>
      <c r="L16" s="182">
        <v>4275.6899999999996</v>
      </c>
      <c r="M16" s="166">
        <v>103.8</v>
      </c>
    </row>
    <row r="17" spans="1:14" s="681" customFormat="1" ht="14.1" customHeight="1">
      <c r="A17" s="675">
        <v>2017</v>
      </c>
      <c r="B17" s="676" t="s">
        <v>37</v>
      </c>
      <c r="C17" s="312" t="s">
        <v>1933</v>
      </c>
      <c r="D17" s="312" t="s">
        <v>1936</v>
      </c>
      <c r="E17" s="312">
        <v>6.6</v>
      </c>
      <c r="F17" s="1125" t="s">
        <v>601</v>
      </c>
      <c r="G17" s="491">
        <v>105.4</v>
      </c>
      <c r="H17" s="678">
        <v>4223.84</v>
      </c>
      <c r="I17" s="312">
        <v>105.5</v>
      </c>
      <c r="J17" s="678">
        <v>4530.47</v>
      </c>
      <c r="K17" s="312">
        <v>105.9</v>
      </c>
      <c r="L17" s="374">
        <v>4529.1899999999996</v>
      </c>
      <c r="M17" s="564">
        <v>105.92886762136638</v>
      </c>
    </row>
    <row r="18" spans="1:14" ht="7.5" customHeight="1">
      <c r="A18" s="359"/>
      <c r="B18" s="293"/>
      <c r="C18" s="183"/>
      <c r="D18" s="183"/>
      <c r="E18" s="164"/>
      <c r="F18" s="182"/>
      <c r="G18" s="168"/>
      <c r="H18" s="182"/>
      <c r="I18" s="164"/>
      <c r="J18" s="182"/>
      <c r="K18" s="164"/>
      <c r="L18" s="182"/>
      <c r="M18" s="165"/>
    </row>
    <row r="19" spans="1:14" s="618" customFormat="1" ht="12.75" customHeight="1">
      <c r="A19" s="359">
        <v>2017</v>
      </c>
      <c r="B19" s="571" t="s">
        <v>642</v>
      </c>
      <c r="C19" s="164">
        <v>105.2</v>
      </c>
      <c r="D19" s="164">
        <v>105.1</v>
      </c>
      <c r="E19" s="572">
        <v>6.8</v>
      </c>
      <c r="F19" s="563">
        <v>4255.59</v>
      </c>
      <c r="G19" s="613">
        <v>104.9</v>
      </c>
      <c r="H19" s="563">
        <v>4254.46</v>
      </c>
      <c r="I19" s="572">
        <v>105</v>
      </c>
      <c r="J19" s="563">
        <v>4510.8599999999997</v>
      </c>
      <c r="K19" s="572">
        <v>106</v>
      </c>
      <c r="L19" s="563">
        <v>4509.57</v>
      </c>
      <c r="M19" s="573">
        <v>106.07732857233587</v>
      </c>
    </row>
    <row r="20" spans="1:14" s="681" customFormat="1" ht="12.75" customHeight="1">
      <c r="A20" s="679"/>
      <c r="B20" s="676" t="s">
        <v>640</v>
      </c>
      <c r="C20" s="312">
        <v>104.9</v>
      </c>
      <c r="D20" s="312">
        <v>104.6</v>
      </c>
      <c r="E20" s="312">
        <v>6.6</v>
      </c>
      <c r="F20" s="1031">
        <v>4516.6899999999996</v>
      </c>
      <c r="G20" s="491">
        <v>107.1</v>
      </c>
      <c r="H20" s="678">
        <v>4514.83</v>
      </c>
      <c r="I20" s="312">
        <v>107.1</v>
      </c>
      <c r="J20" s="678">
        <v>4739.91</v>
      </c>
      <c r="K20" s="312">
        <v>107.6</v>
      </c>
      <c r="L20" s="563">
        <v>4739.51</v>
      </c>
      <c r="M20" s="573">
        <v>107.6</v>
      </c>
    </row>
    <row r="21" spans="1:14" s="1127" customFormat="1" ht="12.75" customHeight="1">
      <c r="A21" s="612">
        <v>2018</v>
      </c>
      <c r="B21" s="1277" t="s">
        <v>615</v>
      </c>
      <c r="C21" s="613">
        <v>105.2</v>
      </c>
      <c r="D21" s="613">
        <v>105.2</v>
      </c>
      <c r="E21" s="613">
        <v>6.6</v>
      </c>
      <c r="F21" s="374">
        <v>4622.84</v>
      </c>
      <c r="G21" s="613">
        <v>106.2</v>
      </c>
      <c r="H21" s="374">
        <v>4435.7700000000004</v>
      </c>
      <c r="I21" s="613">
        <v>106.48906365908289</v>
      </c>
      <c r="J21" s="374">
        <v>4700.1099999999997</v>
      </c>
      <c r="K21" s="613">
        <v>107.1</v>
      </c>
      <c r="L21" s="374">
        <v>4699.96</v>
      </c>
      <c r="M21" s="826">
        <v>107.05352038248044</v>
      </c>
    </row>
    <row r="22" spans="1:14" s="562" customFormat="1" ht="13.5" customHeight="1">
      <c r="A22" s="359"/>
      <c r="B22" s="293" t="s">
        <v>641</v>
      </c>
      <c r="C22" s="164">
        <v>105.1</v>
      </c>
      <c r="D22" s="164">
        <v>105</v>
      </c>
      <c r="E22" s="164" t="s">
        <v>1816</v>
      </c>
      <c r="F22" s="182">
        <v>4521.08</v>
      </c>
      <c r="G22" s="168">
        <v>107.1</v>
      </c>
      <c r="H22" s="563">
        <v>4519.6400000000003</v>
      </c>
      <c r="I22" s="572">
        <v>107.1</v>
      </c>
      <c r="J22" s="182">
        <v>4812.84</v>
      </c>
      <c r="K22" s="164">
        <v>107.5</v>
      </c>
      <c r="L22" s="182">
        <v>4811.42</v>
      </c>
      <c r="M22" s="573">
        <v>107.54179704962003</v>
      </c>
    </row>
    <row r="23" spans="1:14" s="635" customFormat="1" ht="13.5" customHeight="1">
      <c r="A23" s="359"/>
      <c r="B23" s="1684" t="s">
        <v>642</v>
      </c>
      <c r="C23" s="183" t="s">
        <v>16</v>
      </c>
      <c r="D23" s="183" t="s">
        <v>16</v>
      </c>
      <c r="E23" s="1686">
        <v>5.7</v>
      </c>
      <c r="F23" s="1745">
        <v>4580.2</v>
      </c>
      <c r="G23" s="1784">
        <v>107.6</v>
      </c>
      <c r="H23" s="680" t="s">
        <v>16</v>
      </c>
      <c r="I23" s="680" t="s">
        <v>16</v>
      </c>
      <c r="J23" s="1687">
        <v>4822.83</v>
      </c>
      <c r="K23" s="1686">
        <v>106.9</v>
      </c>
      <c r="L23" s="1687">
        <v>4821.8</v>
      </c>
      <c r="M23" s="573">
        <v>106.9</v>
      </c>
    </row>
    <row r="24" spans="1:14" s="484" customFormat="1" ht="4.95" customHeight="1">
      <c r="A24" s="359"/>
      <c r="B24" s="293"/>
      <c r="C24" s="183"/>
      <c r="D24" s="183"/>
      <c r="E24" s="164"/>
      <c r="F24" s="1531"/>
      <c r="G24" s="152"/>
      <c r="H24" s="1531"/>
      <c r="I24" s="183"/>
      <c r="J24" s="182"/>
      <c r="K24" s="164"/>
      <c r="L24" s="182"/>
      <c r="M24" s="165"/>
    </row>
    <row r="25" spans="1:14" s="29" customFormat="1" ht="12.9" customHeight="1">
      <c r="A25" s="359">
        <v>2017</v>
      </c>
      <c r="B25" s="293" t="s">
        <v>75</v>
      </c>
      <c r="C25" s="183" t="s">
        <v>16</v>
      </c>
      <c r="D25" s="183" t="s">
        <v>16</v>
      </c>
      <c r="E25" s="164">
        <v>7</v>
      </c>
      <c r="F25" s="321" t="s">
        <v>16</v>
      </c>
      <c r="G25" s="152" t="s">
        <v>16</v>
      </c>
      <c r="H25" s="569" t="s">
        <v>16</v>
      </c>
      <c r="I25" s="570" t="s">
        <v>16</v>
      </c>
      <c r="J25" s="182">
        <v>4501.5200000000004</v>
      </c>
      <c r="K25" s="164">
        <v>104.9</v>
      </c>
      <c r="L25" s="563">
        <v>4498.45</v>
      </c>
      <c r="M25" s="594">
        <v>104.96344846735563</v>
      </c>
      <c r="N25" s="602"/>
    </row>
    <row r="26" spans="1:14" s="29" customFormat="1" ht="12.9" customHeight="1">
      <c r="A26" s="359"/>
      <c r="B26" s="293" t="s">
        <v>76</v>
      </c>
      <c r="C26" s="183" t="s">
        <v>16</v>
      </c>
      <c r="D26" s="183" t="s">
        <v>16</v>
      </c>
      <c r="E26" s="164">
        <v>7</v>
      </c>
      <c r="F26" s="321" t="s">
        <v>16</v>
      </c>
      <c r="G26" s="152" t="s">
        <v>16</v>
      </c>
      <c r="H26" s="1071" t="s">
        <v>16</v>
      </c>
      <c r="I26" s="909" t="s">
        <v>16</v>
      </c>
      <c r="J26" s="182">
        <v>4492.63</v>
      </c>
      <c r="K26" s="164">
        <v>106.6</v>
      </c>
      <c r="L26" s="563">
        <v>4492.1499999999996</v>
      </c>
      <c r="M26" s="594">
        <v>106.69961924804457</v>
      </c>
      <c r="N26" s="602"/>
    </row>
    <row r="27" spans="1:14" s="29" customFormat="1" ht="12.9" customHeight="1">
      <c r="A27" s="359"/>
      <c r="B27" s="293" t="s">
        <v>77</v>
      </c>
      <c r="C27" s="312">
        <v>105.2</v>
      </c>
      <c r="D27" s="312">
        <v>105.1</v>
      </c>
      <c r="E27" s="164">
        <v>6.8</v>
      </c>
      <c r="F27" s="302">
        <v>4255.59</v>
      </c>
      <c r="G27" s="168">
        <v>104.9</v>
      </c>
      <c r="H27" s="374">
        <v>4254.46</v>
      </c>
      <c r="I27" s="613">
        <v>105</v>
      </c>
      <c r="J27" s="182">
        <v>4473.0600000000004</v>
      </c>
      <c r="K27" s="164">
        <v>106</v>
      </c>
      <c r="L27" s="563">
        <v>4472.83</v>
      </c>
      <c r="M27" s="594">
        <v>106.05028866786009</v>
      </c>
      <c r="N27" s="602"/>
    </row>
    <row r="28" spans="1:14" s="681" customFormat="1" ht="12.9" customHeight="1">
      <c r="A28" s="679"/>
      <c r="B28" s="676" t="s">
        <v>78</v>
      </c>
      <c r="C28" s="183" t="s">
        <v>16</v>
      </c>
      <c r="D28" s="183" t="s">
        <v>16</v>
      </c>
      <c r="E28" s="312">
        <v>6.6</v>
      </c>
      <c r="F28" s="680" t="s">
        <v>16</v>
      </c>
      <c r="G28" s="1123" t="s">
        <v>16</v>
      </c>
      <c r="H28" s="1071" t="s">
        <v>16</v>
      </c>
      <c r="I28" s="909" t="s">
        <v>16</v>
      </c>
      <c r="J28" s="678">
        <v>4574.3500000000004</v>
      </c>
      <c r="K28" s="312">
        <v>107.4</v>
      </c>
      <c r="L28" s="678">
        <v>4574.0200000000004</v>
      </c>
      <c r="M28" s="573">
        <v>107.3927896411256</v>
      </c>
      <c r="N28" s="682"/>
    </row>
    <row r="29" spans="1:14" s="29" customFormat="1" ht="12.9" customHeight="1">
      <c r="A29" s="359"/>
      <c r="B29" s="293" t="s">
        <v>79</v>
      </c>
      <c r="C29" s="183" t="s">
        <v>16</v>
      </c>
      <c r="D29" s="183" t="s">
        <v>16</v>
      </c>
      <c r="E29" s="164">
        <v>6.5</v>
      </c>
      <c r="F29" s="1071" t="s">
        <v>16</v>
      </c>
      <c r="G29" s="1071" t="s">
        <v>16</v>
      </c>
      <c r="H29" s="1071" t="s">
        <v>16</v>
      </c>
      <c r="I29" s="909" t="s">
        <v>16</v>
      </c>
      <c r="J29" s="182">
        <v>4610.79</v>
      </c>
      <c r="K29" s="164">
        <v>106.5</v>
      </c>
      <c r="L29" s="563">
        <v>4610.6899999999996</v>
      </c>
      <c r="M29" s="573">
        <v>106.49523730332511</v>
      </c>
      <c r="N29" s="602"/>
    </row>
    <row r="30" spans="1:14" s="29" customFormat="1" ht="12.9" customHeight="1">
      <c r="A30" s="359"/>
      <c r="B30" s="293" t="s">
        <v>80</v>
      </c>
      <c r="C30" s="164">
        <v>104.9</v>
      </c>
      <c r="D30" s="164">
        <v>104.6</v>
      </c>
      <c r="E30" s="164">
        <v>6.6</v>
      </c>
      <c r="F30" s="374">
        <v>4516.6899999999996</v>
      </c>
      <c r="G30" s="613">
        <v>107.1</v>
      </c>
      <c r="H30" s="374">
        <v>4514.83</v>
      </c>
      <c r="I30" s="613">
        <v>107.1</v>
      </c>
      <c r="J30" s="182">
        <v>4973.7299999999996</v>
      </c>
      <c r="K30" s="164">
        <v>107.3</v>
      </c>
      <c r="L30" s="563">
        <v>4972.92</v>
      </c>
      <c r="M30" s="573">
        <v>107.29015193030449</v>
      </c>
      <c r="N30" s="602"/>
    </row>
    <row r="31" spans="1:14" s="29" customFormat="1" ht="12.9" customHeight="1">
      <c r="A31" s="359">
        <v>2018</v>
      </c>
      <c r="B31" s="293" t="s">
        <v>81</v>
      </c>
      <c r="C31" s="183" t="s">
        <v>16</v>
      </c>
      <c r="D31" s="183" t="s">
        <v>16</v>
      </c>
      <c r="E31" s="164" t="s">
        <v>1801</v>
      </c>
      <c r="F31" s="1071" t="s">
        <v>16</v>
      </c>
      <c r="G31" s="1071" t="s">
        <v>16</v>
      </c>
      <c r="H31" s="1071" t="s">
        <v>16</v>
      </c>
      <c r="I31" s="909" t="s">
        <v>16</v>
      </c>
      <c r="J31" s="182">
        <v>4588.58</v>
      </c>
      <c r="K31" s="164">
        <v>107.3</v>
      </c>
      <c r="L31" s="563">
        <v>4588.54</v>
      </c>
      <c r="M31" s="573">
        <v>107.280565985682</v>
      </c>
      <c r="N31" s="602"/>
    </row>
    <row r="32" spans="1:14" s="29" customFormat="1" ht="12.9" customHeight="1">
      <c r="A32" s="359"/>
      <c r="B32" s="293" t="s">
        <v>82</v>
      </c>
      <c r="C32" s="183" t="s">
        <v>16</v>
      </c>
      <c r="D32" s="183" t="s">
        <v>16</v>
      </c>
      <c r="E32" s="164">
        <v>6.8</v>
      </c>
      <c r="F32" s="1071" t="s">
        <v>16</v>
      </c>
      <c r="G32" s="1071" t="s">
        <v>16</v>
      </c>
      <c r="H32" s="1071" t="s">
        <v>16</v>
      </c>
      <c r="I32" s="909" t="s">
        <v>16</v>
      </c>
      <c r="J32" s="182">
        <v>4599.72</v>
      </c>
      <c r="K32" s="164">
        <v>106.8</v>
      </c>
      <c r="L32" s="563">
        <v>4599.68</v>
      </c>
      <c r="M32" s="573">
        <v>106.84729762062391</v>
      </c>
      <c r="N32" s="602"/>
    </row>
    <row r="33" spans="1:14" s="29" customFormat="1" ht="12.9" customHeight="1">
      <c r="A33" s="359"/>
      <c r="B33" s="293" t="s">
        <v>71</v>
      </c>
      <c r="C33" s="164">
        <v>105.2</v>
      </c>
      <c r="D33" s="164">
        <v>105.2</v>
      </c>
      <c r="E33" s="164">
        <v>6.6</v>
      </c>
      <c r="F33" s="374">
        <v>4622.84</v>
      </c>
      <c r="G33" s="613">
        <v>106.2</v>
      </c>
      <c r="H33" s="374">
        <v>4435.7700000000004</v>
      </c>
      <c r="I33" s="613">
        <v>106.48906365908289</v>
      </c>
      <c r="J33" s="182">
        <v>4886.5600000000004</v>
      </c>
      <c r="K33" s="164">
        <v>106.7</v>
      </c>
      <c r="L33" s="563">
        <v>4886.1899999999996</v>
      </c>
      <c r="M33" s="573">
        <v>106.74830140038887</v>
      </c>
      <c r="N33" s="602"/>
    </row>
    <row r="34" spans="1:14" s="29" customFormat="1" ht="12.9" customHeight="1">
      <c r="A34" s="359"/>
      <c r="B34" s="293" t="s">
        <v>72</v>
      </c>
      <c r="C34" s="183" t="s">
        <v>16</v>
      </c>
      <c r="D34" s="183" t="s">
        <v>16</v>
      </c>
      <c r="E34" s="164">
        <v>6.3</v>
      </c>
      <c r="F34" s="1071" t="s">
        <v>16</v>
      </c>
      <c r="G34" s="1071" t="s">
        <v>16</v>
      </c>
      <c r="H34" s="1071" t="s">
        <v>16</v>
      </c>
      <c r="I34" s="1071" t="s">
        <v>16</v>
      </c>
      <c r="J34" s="182">
        <v>4840.4399999999996</v>
      </c>
      <c r="K34" s="164">
        <v>107.8</v>
      </c>
      <c r="L34" s="563">
        <v>4839.99</v>
      </c>
      <c r="M34" s="573">
        <v>107.84099213917754</v>
      </c>
      <c r="N34" s="602"/>
    </row>
    <row r="35" spans="1:14" s="29" customFormat="1" ht="12.9" customHeight="1">
      <c r="A35" s="359"/>
      <c r="B35" s="293" t="s">
        <v>73</v>
      </c>
      <c r="C35" s="183" t="s">
        <v>16</v>
      </c>
      <c r="D35" s="183" t="s">
        <v>16</v>
      </c>
      <c r="E35" s="164">
        <v>6.1</v>
      </c>
      <c r="F35" s="1071" t="s">
        <v>16</v>
      </c>
      <c r="G35" s="1071" t="s">
        <v>16</v>
      </c>
      <c r="H35" s="1071" t="s">
        <v>16</v>
      </c>
      <c r="I35" s="1071" t="s">
        <v>16</v>
      </c>
      <c r="J35" s="182">
        <v>4696.59</v>
      </c>
      <c r="K35" s="164">
        <v>107</v>
      </c>
      <c r="L35" s="563">
        <v>4695.3100000000004</v>
      </c>
      <c r="M35" s="573">
        <v>106.97806354009079</v>
      </c>
      <c r="N35" s="602"/>
    </row>
    <row r="36" spans="1:14" s="29" customFormat="1" ht="12.9" customHeight="1">
      <c r="A36" s="359"/>
      <c r="B36" s="293" t="s">
        <v>74</v>
      </c>
      <c r="C36" s="164">
        <v>105.1</v>
      </c>
      <c r="D36" s="164">
        <v>105</v>
      </c>
      <c r="E36" s="164" t="s">
        <v>1816</v>
      </c>
      <c r="F36" s="374">
        <v>4521.08</v>
      </c>
      <c r="G36" s="613">
        <v>107.1</v>
      </c>
      <c r="H36" s="1031">
        <v>4519.6400000000003</v>
      </c>
      <c r="I36" s="491">
        <v>107.1</v>
      </c>
      <c r="J36" s="182">
        <v>4848.16</v>
      </c>
      <c r="K36" s="164">
        <v>107.5</v>
      </c>
      <c r="L36" s="563">
        <v>4845.78</v>
      </c>
      <c r="M36" s="573">
        <v>107.64500858577892</v>
      </c>
      <c r="N36" s="602"/>
    </row>
    <row r="37" spans="1:14" s="29" customFormat="1" ht="12.9" customHeight="1">
      <c r="A37" s="359"/>
      <c r="B37" s="1684" t="s">
        <v>75</v>
      </c>
      <c r="C37" s="1685" t="s">
        <v>16</v>
      </c>
      <c r="D37" s="1685" t="s">
        <v>16</v>
      </c>
      <c r="E37" s="1686">
        <v>5.8</v>
      </c>
      <c r="F37" s="1688" t="s">
        <v>16</v>
      </c>
      <c r="G37" s="1694" t="s">
        <v>16</v>
      </c>
      <c r="H37" s="1688" t="s">
        <v>16</v>
      </c>
      <c r="I37" s="1688" t="s">
        <v>16</v>
      </c>
      <c r="J37" s="1687">
        <v>4825.0200000000004</v>
      </c>
      <c r="K37" s="1686">
        <v>107.2</v>
      </c>
      <c r="L37" s="1745">
        <v>4822.4799999999996</v>
      </c>
      <c r="M37" s="1746">
        <v>107.5</v>
      </c>
      <c r="N37" s="602"/>
    </row>
    <row r="38" spans="1:14" s="29" customFormat="1" ht="12.9" customHeight="1">
      <c r="A38" s="359"/>
      <c r="B38" s="1684" t="s">
        <v>76</v>
      </c>
      <c r="C38" s="1685" t="s">
        <v>16</v>
      </c>
      <c r="D38" s="1685" t="s">
        <v>16</v>
      </c>
      <c r="E38" s="1686">
        <v>5.8</v>
      </c>
      <c r="F38" s="1688" t="s">
        <v>16</v>
      </c>
      <c r="G38" s="1694" t="s">
        <v>16</v>
      </c>
      <c r="H38" s="1688" t="s">
        <v>16</v>
      </c>
      <c r="I38" s="1688" t="s">
        <v>16</v>
      </c>
      <c r="J38" s="1687">
        <v>4798.2700000000004</v>
      </c>
      <c r="K38" s="1686">
        <v>106.8</v>
      </c>
      <c r="L38" s="1745">
        <v>4798.03</v>
      </c>
      <c r="M38" s="1746">
        <v>106.7</v>
      </c>
      <c r="N38" s="602"/>
    </row>
    <row r="39" spans="1:14" s="29" customFormat="1" ht="12.9" customHeight="1">
      <c r="A39" s="359"/>
      <c r="B39" s="1684" t="s">
        <v>77</v>
      </c>
      <c r="C39" s="1685" t="s">
        <v>16</v>
      </c>
      <c r="D39" s="1685" t="s">
        <v>16</v>
      </c>
      <c r="E39" s="1686">
        <v>5.7</v>
      </c>
      <c r="F39" s="1773">
        <v>4580.2</v>
      </c>
      <c r="G39" s="1664">
        <v>107.6</v>
      </c>
      <c r="H39" s="1688" t="s">
        <v>16</v>
      </c>
      <c r="I39" s="1688" t="s">
        <v>16</v>
      </c>
      <c r="J39" s="1687">
        <v>4771.8599999999997</v>
      </c>
      <c r="K39" s="1686">
        <v>106.7</v>
      </c>
      <c r="L39" s="1745">
        <v>4771.71</v>
      </c>
      <c r="M39" s="1746">
        <v>106.7</v>
      </c>
      <c r="N39" s="602"/>
    </row>
    <row r="40" spans="1:14" s="125" customFormat="1" ht="31.5" customHeight="1">
      <c r="A40" s="2455" t="s">
        <v>602</v>
      </c>
      <c r="B40" s="2455"/>
      <c r="C40" s="2455"/>
      <c r="D40" s="2455"/>
      <c r="E40" s="2455"/>
      <c r="F40" s="2455"/>
      <c r="G40" s="2455"/>
      <c r="H40" s="2455"/>
      <c r="I40" s="2455"/>
      <c r="J40" s="2455"/>
      <c r="K40" s="2455"/>
      <c r="L40" s="2455"/>
      <c r="M40" s="2455"/>
    </row>
    <row r="41" spans="1:14" s="1347" customFormat="1" ht="23.1" customHeight="1">
      <c r="A41" s="1789" t="s">
        <v>536</v>
      </c>
      <c r="B41" s="1789"/>
      <c r="C41" s="1789"/>
      <c r="D41" s="1789"/>
      <c r="E41" s="1789"/>
      <c r="F41" s="1789"/>
      <c r="G41" s="1789"/>
      <c r="H41" s="1789"/>
      <c r="I41" s="1789"/>
      <c r="J41" s="1789"/>
      <c r="K41" s="1789"/>
      <c r="L41" s="1789"/>
      <c r="M41" s="1789"/>
    </row>
  </sheetData>
  <mergeCells count="28">
    <mergeCell ref="H10:I13"/>
    <mergeCell ref="J10:K13"/>
    <mergeCell ref="F5:M7"/>
    <mergeCell ref="C5:C13"/>
    <mergeCell ref="M14:M15"/>
    <mergeCell ref="F10:G13"/>
    <mergeCell ref="A1:E1"/>
    <mergeCell ref="A2:E2"/>
    <mergeCell ref="A3:E3"/>
    <mergeCell ref="K1:L1"/>
    <mergeCell ref="A4:E4"/>
    <mergeCell ref="K2:L2"/>
    <mergeCell ref="A41:M41"/>
    <mergeCell ref="C14:D15"/>
    <mergeCell ref="G14:G15"/>
    <mergeCell ref="I14:I15"/>
    <mergeCell ref="K14:K15"/>
    <mergeCell ref="E5:E15"/>
    <mergeCell ref="L10:M13"/>
    <mergeCell ref="F14:F15"/>
    <mergeCell ref="A40:M40"/>
    <mergeCell ref="H14:H15"/>
    <mergeCell ref="J14:J15"/>
    <mergeCell ref="L14:L15"/>
    <mergeCell ref="A5:B15"/>
    <mergeCell ref="J8:M9"/>
    <mergeCell ref="D8:D13"/>
    <mergeCell ref="F8:I9"/>
  </mergeCells>
  <phoneticPr fontId="0" type="noConversion"/>
  <hyperlinks>
    <hyperlink ref="K1:L1" location="'Spis tablic     List of tables'!A89" display="Powrót do spisu tablic"/>
    <hyperlink ref="K2:L2" location="'Spis tablic     List of tables'!A89"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8"/>
  <sheetViews>
    <sheetView showGridLines="0" zoomScaleNormal="100" workbookViewId="0">
      <selection sqref="A1:G1"/>
    </sheetView>
  </sheetViews>
  <sheetFormatPr defaultRowHeight="13.8"/>
  <cols>
    <col min="1" max="1" width="5.59765625" style="4" customWidth="1"/>
    <col min="2" max="2" width="21.5" style="4" customWidth="1"/>
    <col min="3" max="14" width="8.09765625" style="4" customWidth="1"/>
  </cols>
  <sheetData>
    <row r="1" spans="1:15">
      <c r="A1" s="1825" t="s">
        <v>828</v>
      </c>
      <c r="B1" s="1825"/>
      <c r="C1" s="1825"/>
      <c r="D1" s="1825"/>
      <c r="E1" s="1825"/>
      <c r="F1" s="1825"/>
      <c r="G1" s="1825"/>
      <c r="J1" s="9"/>
      <c r="K1" s="9"/>
      <c r="L1" s="1877" t="s">
        <v>31</v>
      </c>
      <c r="M1" s="1877"/>
      <c r="N1" s="9"/>
    </row>
    <row r="2" spans="1:15" s="1306" customFormat="1">
      <c r="A2" s="1882" t="s">
        <v>120</v>
      </c>
      <c r="B2" s="1882"/>
      <c r="C2" s="1882"/>
      <c r="D2" s="1882"/>
      <c r="E2" s="1882"/>
      <c r="F2" s="1882"/>
      <c r="G2" s="1882"/>
      <c r="H2" s="1309"/>
      <c r="I2" s="1309"/>
      <c r="J2" s="1318"/>
      <c r="K2" s="1318"/>
      <c r="L2" s="1802" t="s">
        <v>283</v>
      </c>
      <c r="M2" s="1802"/>
      <c r="N2" s="1318"/>
    </row>
    <row r="3" spans="1:15" ht="14.1" customHeight="1">
      <c r="A3" s="1821" t="s">
        <v>593</v>
      </c>
      <c r="B3" s="2371"/>
      <c r="C3" s="1804" t="s">
        <v>1638</v>
      </c>
      <c r="D3" s="1808"/>
      <c r="E3" s="1808"/>
      <c r="F3" s="1808"/>
      <c r="G3" s="1808"/>
      <c r="H3" s="1808"/>
      <c r="I3" s="1808"/>
      <c r="J3" s="1808"/>
      <c r="K3" s="1808"/>
      <c r="L3" s="1808"/>
      <c r="M3" s="1808"/>
      <c r="N3" s="1808"/>
    </row>
    <row r="4" spans="1:15" s="556" customFormat="1" ht="10.199999999999999" customHeight="1">
      <c r="A4" s="2105"/>
      <c r="B4" s="1921"/>
      <c r="C4" s="1805"/>
      <c r="D4" s="1809"/>
      <c r="E4" s="1809"/>
      <c r="F4" s="1809"/>
      <c r="G4" s="1809"/>
      <c r="H4" s="1809"/>
      <c r="I4" s="1809"/>
      <c r="J4" s="1809"/>
      <c r="K4" s="1809"/>
      <c r="L4" s="1809"/>
      <c r="M4" s="1809"/>
      <c r="N4" s="1809"/>
    </row>
    <row r="5" spans="1:15" ht="14.1" customHeight="1">
      <c r="A5" s="67" t="s">
        <v>782</v>
      </c>
      <c r="B5" s="67"/>
      <c r="C5" s="1805"/>
      <c r="D5" s="1809"/>
      <c r="E5" s="1809"/>
      <c r="F5" s="1809"/>
      <c r="G5" s="1809"/>
      <c r="H5" s="1809"/>
      <c r="I5" s="1809"/>
      <c r="J5" s="1809"/>
      <c r="K5" s="1809"/>
      <c r="L5" s="1809"/>
      <c r="M5" s="1809"/>
      <c r="N5" s="1809"/>
    </row>
    <row r="6" spans="1:15" ht="14.1" customHeight="1">
      <c r="A6" s="68" t="s">
        <v>32</v>
      </c>
      <c r="B6" s="69"/>
      <c r="C6" s="1813"/>
      <c r="D6" s="1814"/>
      <c r="E6" s="1814"/>
      <c r="F6" s="1814"/>
      <c r="G6" s="1814"/>
      <c r="H6" s="1814"/>
      <c r="I6" s="1814"/>
      <c r="J6" s="1814"/>
      <c r="K6" s="1814"/>
      <c r="L6" s="1814"/>
      <c r="M6" s="1814"/>
      <c r="N6" s="1814"/>
    </row>
    <row r="7" spans="1:15" ht="13.95" customHeight="1">
      <c r="A7" s="1436" t="s">
        <v>1635</v>
      </c>
      <c r="B7" s="1437"/>
      <c r="C7" s="1847" t="s">
        <v>1636</v>
      </c>
      <c r="D7" s="1821"/>
      <c r="E7" s="1885"/>
      <c r="F7" s="1847" t="s">
        <v>1639</v>
      </c>
      <c r="G7" s="1821"/>
      <c r="H7" s="1821"/>
      <c r="I7" s="1821"/>
      <c r="J7" s="1821"/>
      <c r="K7" s="1821"/>
      <c r="L7" s="1821"/>
      <c r="M7" s="1821"/>
      <c r="N7" s="1821"/>
    </row>
    <row r="8" spans="1:15" ht="14.1" customHeight="1">
      <c r="A8" s="1437" t="s">
        <v>33</v>
      </c>
      <c r="B8" s="1438"/>
      <c r="C8" s="1848"/>
      <c r="D8" s="1809"/>
      <c r="E8" s="1886"/>
      <c r="F8" s="1848"/>
      <c r="G8" s="1809"/>
      <c r="H8" s="1809"/>
      <c r="I8" s="1809"/>
      <c r="J8" s="1809"/>
      <c r="K8" s="1809"/>
      <c r="L8" s="1809"/>
      <c r="M8" s="1809"/>
      <c r="N8" s="1809"/>
    </row>
    <row r="9" spans="1:15" ht="14.1" customHeight="1">
      <c r="A9" s="483" t="s">
        <v>783</v>
      </c>
      <c r="B9" s="70"/>
      <c r="C9" s="1848"/>
      <c r="D9" s="1809"/>
      <c r="E9" s="1886"/>
      <c r="F9" s="1848"/>
      <c r="G9" s="1809"/>
      <c r="H9" s="1809"/>
      <c r="I9" s="1809"/>
      <c r="J9" s="1809"/>
      <c r="K9" s="1809"/>
      <c r="L9" s="1809"/>
      <c r="M9" s="1809"/>
      <c r="N9" s="1809"/>
    </row>
    <row r="10" spans="1:15" ht="14.1" customHeight="1">
      <c r="A10" s="1439" t="s">
        <v>34</v>
      </c>
      <c r="B10" s="1438"/>
      <c r="C10" s="1848"/>
      <c r="D10" s="1809"/>
      <c r="E10" s="1886"/>
      <c r="F10" s="1847" t="s">
        <v>1637</v>
      </c>
      <c r="G10" s="1821"/>
      <c r="H10" s="1885"/>
      <c r="I10" s="1847" t="s">
        <v>1640</v>
      </c>
      <c r="J10" s="1821"/>
      <c r="K10" s="1885"/>
      <c r="L10" s="1847" t="s">
        <v>1641</v>
      </c>
      <c r="M10" s="1821"/>
      <c r="N10" s="1821"/>
    </row>
    <row r="11" spans="1:15" ht="14.1" customHeight="1">
      <c r="A11" s="71" t="s">
        <v>784</v>
      </c>
      <c r="B11" s="70"/>
      <c r="C11" s="1848"/>
      <c r="D11" s="1809"/>
      <c r="E11" s="1886"/>
      <c r="F11" s="1848"/>
      <c r="G11" s="1809"/>
      <c r="H11" s="1886"/>
      <c r="I11" s="1848"/>
      <c r="J11" s="1809"/>
      <c r="K11" s="1886"/>
      <c r="L11" s="1848"/>
      <c r="M11" s="1809"/>
      <c r="N11" s="1809"/>
    </row>
    <row r="12" spans="1:15" ht="14.1" customHeight="1">
      <c r="A12" s="1439" t="s">
        <v>121</v>
      </c>
      <c r="B12" s="1440"/>
      <c r="C12" s="1849"/>
      <c r="D12" s="1814"/>
      <c r="E12" s="1887"/>
      <c r="F12" s="1849"/>
      <c r="G12" s="1814"/>
      <c r="H12" s="1887"/>
      <c r="I12" s="1849"/>
      <c r="J12" s="1814"/>
      <c r="K12" s="1887"/>
      <c r="L12" s="1849"/>
      <c r="M12" s="1814"/>
      <c r="N12" s="1814"/>
    </row>
    <row r="13" spans="1:15">
      <c r="A13" s="2464"/>
      <c r="B13" s="2465"/>
      <c r="C13" s="1022" t="s">
        <v>35</v>
      </c>
      <c r="D13" s="1022" t="s">
        <v>36</v>
      </c>
      <c r="E13" s="1022" t="s">
        <v>122</v>
      </c>
      <c r="F13" s="1022" t="s">
        <v>35</v>
      </c>
      <c r="G13" s="1022" t="s">
        <v>36</v>
      </c>
      <c r="H13" s="1022" t="s">
        <v>122</v>
      </c>
      <c r="I13" s="1022" t="s">
        <v>35</v>
      </c>
      <c r="J13" s="1022" t="s">
        <v>36</v>
      </c>
      <c r="K13" s="1022" t="s">
        <v>122</v>
      </c>
      <c r="L13" s="1022" t="s">
        <v>35</v>
      </c>
      <c r="M13" s="1022" t="s">
        <v>36</v>
      </c>
      <c r="N13" s="1023" t="s">
        <v>122</v>
      </c>
    </row>
    <row r="14" spans="1:15" s="499" customFormat="1" ht="15" customHeight="1">
      <c r="A14" s="757">
        <v>2016</v>
      </c>
      <c r="B14" s="798" t="s">
        <v>37</v>
      </c>
      <c r="C14" s="187">
        <v>99.4</v>
      </c>
      <c r="D14" s="745" t="s">
        <v>15</v>
      </c>
      <c r="E14" s="749">
        <v>99.8</v>
      </c>
      <c r="F14" s="187">
        <v>99.9</v>
      </c>
      <c r="G14" s="745" t="s">
        <v>15</v>
      </c>
      <c r="H14" s="768" t="s">
        <v>16</v>
      </c>
      <c r="I14" s="187">
        <v>98.6</v>
      </c>
      <c r="J14" s="751" t="s">
        <v>15</v>
      </c>
      <c r="K14" s="189" t="s">
        <v>16</v>
      </c>
      <c r="L14" s="187">
        <v>100.1</v>
      </c>
      <c r="M14" s="745" t="s">
        <v>15</v>
      </c>
      <c r="N14" s="205" t="s">
        <v>16</v>
      </c>
      <c r="O14" s="706"/>
    </row>
    <row r="15" spans="1:15" s="662" customFormat="1" ht="15" customHeight="1">
      <c r="A15" s="839">
        <v>2017</v>
      </c>
      <c r="B15" s="840" t="s">
        <v>37</v>
      </c>
      <c r="C15" s="187">
        <v>102</v>
      </c>
      <c r="D15" s="745" t="s">
        <v>15</v>
      </c>
      <c r="E15" s="749">
        <v>101</v>
      </c>
      <c r="F15" s="187">
        <v>102.9</v>
      </c>
      <c r="G15" s="745" t="s">
        <v>15</v>
      </c>
      <c r="H15" s="768" t="s">
        <v>16</v>
      </c>
      <c r="I15" s="187">
        <v>119.5</v>
      </c>
      <c r="J15" s="751" t="s">
        <v>15</v>
      </c>
      <c r="K15" s="189" t="s">
        <v>16</v>
      </c>
      <c r="L15" s="187">
        <v>102.4</v>
      </c>
      <c r="M15" s="745" t="s">
        <v>15</v>
      </c>
      <c r="N15" s="205" t="s">
        <v>16</v>
      </c>
      <c r="O15" s="709"/>
    </row>
    <row r="16" spans="1:15" s="396" customFormat="1" ht="7.2" customHeight="1">
      <c r="A16" s="757"/>
      <c r="B16" s="798"/>
      <c r="C16" s="187"/>
      <c r="D16" s="745"/>
      <c r="E16" s="749"/>
      <c r="F16" s="187"/>
      <c r="G16" s="745"/>
      <c r="H16" s="768"/>
      <c r="I16" s="187"/>
      <c r="J16" s="751"/>
      <c r="K16" s="189"/>
      <c r="L16" s="187"/>
      <c r="M16" s="745"/>
      <c r="N16" s="205"/>
      <c r="O16" s="706"/>
    </row>
    <row r="17" spans="1:15" s="584" customFormat="1" ht="15" customHeight="1">
      <c r="A17" s="742">
        <v>2017</v>
      </c>
      <c r="B17" s="571" t="s">
        <v>642</v>
      </c>
      <c r="C17" s="187">
        <v>101.9</v>
      </c>
      <c r="D17" s="745">
        <v>99.8</v>
      </c>
      <c r="E17" s="749">
        <v>100.7</v>
      </c>
      <c r="F17" s="187">
        <v>102.8</v>
      </c>
      <c r="G17" s="745">
        <v>100.3</v>
      </c>
      <c r="H17" s="768" t="s">
        <v>16</v>
      </c>
      <c r="I17" s="187">
        <v>118.9</v>
      </c>
      <c r="J17" s="751">
        <v>99.5</v>
      </c>
      <c r="K17" s="189" t="s">
        <v>16</v>
      </c>
      <c r="L17" s="187">
        <v>102.3</v>
      </c>
      <c r="M17" s="745">
        <v>100.3</v>
      </c>
      <c r="N17" s="205" t="s">
        <v>16</v>
      </c>
      <c r="O17" s="607"/>
    </row>
    <row r="18" spans="1:15" s="662" customFormat="1" ht="15" customHeight="1">
      <c r="A18" s="1024"/>
      <c r="B18" s="676" t="s">
        <v>640</v>
      </c>
      <c r="C18" s="187">
        <v>102.2</v>
      </c>
      <c r="D18" s="745">
        <v>101.1</v>
      </c>
      <c r="E18" s="1025">
        <v>101.8</v>
      </c>
      <c r="F18" s="187">
        <v>101.7</v>
      </c>
      <c r="G18" s="745">
        <v>100.7</v>
      </c>
      <c r="H18" s="1026" t="s">
        <v>16</v>
      </c>
      <c r="I18" s="187">
        <v>108.6</v>
      </c>
      <c r="J18" s="1027">
        <v>104.3</v>
      </c>
      <c r="K18" s="189" t="s">
        <v>16</v>
      </c>
      <c r="L18" s="187">
        <v>101.5</v>
      </c>
      <c r="M18" s="745">
        <v>100.6</v>
      </c>
      <c r="N18" s="205" t="s">
        <v>16</v>
      </c>
      <c r="O18" s="709"/>
    </row>
    <row r="19" spans="1:15" s="584" customFormat="1" ht="15" customHeight="1">
      <c r="A19" s="747">
        <v>2018</v>
      </c>
      <c r="B19" s="1277" t="s">
        <v>615</v>
      </c>
      <c r="C19" s="749">
        <v>101.5</v>
      </c>
      <c r="D19" s="751">
        <v>100.4</v>
      </c>
      <c r="E19" s="749">
        <v>100.1</v>
      </c>
      <c r="F19" s="749">
        <v>100.2</v>
      </c>
      <c r="G19" s="751">
        <v>100</v>
      </c>
      <c r="H19" s="768" t="s">
        <v>16</v>
      </c>
      <c r="I19" s="749">
        <v>99.3</v>
      </c>
      <c r="J19" s="751">
        <v>100.1</v>
      </c>
      <c r="K19" s="768" t="s">
        <v>16</v>
      </c>
      <c r="L19" s="749">
        <v>100.2</v>
      </c>
      <c r="M19" s="751">
        <v>100</v>
      </c>
      <c r="N19" s="1199" t="s">
        <v>16</v>
      </c>
      <c r="O19" s="607"/>
    </row>
    <row r="20" spans="1:15" s="502" customFormat="1" ht="12.75" customHeight="1">
      <c r="A20" s="742"/>
      <c r="B20" s="754" t="s">
        <v>641</v>
      </c>
      <c r="C20" s="187">
        <v>101.7</v>
      </c>
      <c r="D20" s="745">
        <v>100.5</v>
      </c>
      <c r="E20" s="187">
        <v>100.6</v>
      </c>
      <c r="F20" s="187">
        <v>102.5</v>
      </c>
      <c r="G20" s="745">
        <v>101.6</v>
      </c>
      <c r="H20" s="768" t="s">
        <v>16</v>
      </c>
      <c r="I20" s="187">
        <v>106.4</v>
      </c>
      <c r="J20" s="745">
        <v>102.5</v>
      </c>
      <c r="K20" s="768" t="s">
        <v>16</v>
      </c>
      <c r="L20" s="187">
        <v>102.6</v>
      </c>
      <c r="M20" s="745">
        <v>101.7</v>
      </c>
      <c r="N20" s="1199" t="s">
        <v>16</v>
      </c>
      <c r="O20" s="706"/>
    </row>
    <row r="21" spans="1:15" s="1633" customFormat="1" ht="12.75" customHeight="1">
      <c r="A21" s="742"/>
      <c r="B21" s="1689" t="s">
        <v>642</v>
      </c>
      <c r="C21" s="1690">
        <v>102</v>
      </c>
      <c r="D21" s="1691">
        <v>100</v>
      </c>
      <c r="E21" s="1690">
        <v>100.6</v>
      </c>
      <c r="F21" s="1690">
        <v>103.2</v>
      </c>
      <c r="G21" s="1691">
        <v>100.9</v>
      </c>
      <c r="H21" s="768" t="s">
        <v>16</v>
      </c>
      <c r="I21" s="1690">
        <v>104.7</v>
      </c>
      <c r="J21" s="1691">
        <v>97.9</v>
      </c>
      <c r="K21" s="768" t="s">
        <v>16</v>
      </c>
      <c r="L21" s="1690">
        <v>103.3</v>
      </c>
      <c r="M21" s="1691">
        <v>101</v>
      </c>
      <c r="N21" s="1199" t="s">
        <v>16</v>
      </c>
      <c r="O21" s="711"/>
    </row>
    <row r="22" spans="1:15" s="591" customFormat="1" ht="15" customHeight="1">
      <c r="A22" s="742">
        <v>2017</v>
      </c>
      <c r="B22" s="754" t="s">
        <v>75</v>
      </c>
      <c r="C22" s="187">
        <v>101.7</v>
      </c>
      <c r="D22" s="745">
        <v>99.8</v>
      </c>
      <c r="E22" s="187">
        <v>100.6</v>
      </c>
      <c r="F22" s="187">
        <v>102.2</v>
      </c>
      <c r="G22" s="745">
        <v>100.3</v>
      </c>
      <c r="H22" s="187">
        <v>99.4</v>
      </c>
      <c r="I22" s="187">
        <v>118.2</v>
      </c>
      <c r="J22" s="745">
        <v>103.1</v>
      </c>
      <c r="K22" s="187">
        <v>96.1</v>
      </c>
      <c r="L22" s="187">
        <v>101.6</v>
      </c>
      <c r="M22" s="745">
        <v>100.2</v>
      </c>
      <c r="N22" s="367">
        <v>99.4</v>
      </c>
    </row>
    <row r="23" spans="1:15" s="591" customFormat="1" ht="15" customHeight="1">
      <c r="A23" s="742"/>
      <c r="B23" s="754" t="s">
        <v>76</v>
      </c>
      <c r="C23" s="187">
        <v>101.8</v>
      </c>
      <c r="D23" s="745">
        <v>99.9</v>
      </c>
      <c r="E23" s="187">
        <v>100.5</v>
      </c>
      <c r="F23" s="187">
        <v>103</v>
      </c>
      <c r="G23" s="745">
        <v>100.4</v>
      </c>
      <c r="H23" s="187">
        <v>99.8</v>
      </c>
      <c r="I23" s="187">
        <v>119</v>
      </c>
      <c r="J23" s="745">
        <v>99.9</v>
      </c>
      <c r="K23" s="187">
        <v>96</v>
      </c>
      <c r="L23" s="187">
        <v>102.6</v>
      </c>
      <c r="M23" s="745">
        <v>100.5</v>
      </c>
      <c r="N23" s="367">
        <v>99.9</v>
      </c>
    </row>
    <row r="24" spans="1:15" s="591" customFormat="1" ht="15" customHeight="1">
      <c r="A24" s="742"/>
      <c r="B24" s="754" t="s">
        <v>77</v>
      </c>
      <c r="C24" s="187">
        <v>102.2</v>
      </c>
      <c r="D24" s="745">
        <v>100.4</v>
      </c>
      <c r="E24" s="187">
        <v>100.9</v>
      </c>
      <c r="F24" s="187">
        <v>103.2</v>
      </c>
      <c r="G24" s="745">
        <v>100.5</v>
      </c>
      <c r="H24" s="187">
        <v>100.3</v>
      </c>
      <c r="I24" s="187">
        <v>119.44</v>
      </c>
      <c r="J24" s="745">
        <v>99.3</v>
      </c>
      <c r="K24" s="187">
        <v>95.3</v>
      </c>
      <c r="L24" s="187">
        <v>102.7</v>
      </c>
      <c r="M24" s="745">
        <v>100.6</v>
      </c>
      <c r="N24" s="367">
        <v>100.5</v>
      </c>
    </row>
    <row r="25" spans="1:15" s="633" customFormat="1" ht="15" customHeight="1">
      <c r="A25" s="742"/>
      <c r="B25" s="754" t="s">
        <v>78</v>
      </c>
      <c r="C25" s="187">
        <v>102.1</v>
      </c>
      <c r="D25" s="745">
        <v>100.5</v>
      </c>
      <c r="E25" s="187">
        <v>101.4</v>
      </c>
      <c r="F25" s="187">
        <v>103</v>
      </c>
      <c r="G25" s="745">
        <v>100.3</v>
      </c>
      <c r="H25" s="187">
        <v>100.6</v>
      </c>
      <c r="I25" s="187">
        <v>123.9</v>
      </c>
      <c r="J25" s="745">
        <v>104.9</v>
      </c>
      <c r="K25" s="187">
        <v>100</v>
      </c>
      <c r="L25" s="187">
        <v>102.4</v>
      </c>
      <c r="M25" s="745">
        <v>100.2</v>
      </c>
      <c r="N25" s="367">
        <v>100.7</v>
      </c>
    </row>
    <row r="26" spans="1:15" s="633" customFormat="1" ht="15" customHeight="1">
      <c r="A26" s="742"/>
      <c r="B26" s="754" t="s">
        <v>79</v>
      </c>
      <c r="C26" s="187">
        <v>102.5</v>
      </c>
      <c r="D26" s="745">
        <v>100.5</v>
      </c>
      <c r="E26" s="187">
        <v>101.9</v>
      </c>
      <c r="F26" s="187">
        <v>101.8</v>
      </c>
      <c r="G26" s="745">
        <v>100</v>
      </c>
      <c r="H26" s="187">
        <v>100.6</v>
      </c>
      <c r="I26" s="187">
        <v>104.9</v>
      </c>
      <c r="J26" s="745">
        <v>99.9</v>
      </c>
      <c r="K26" s="187">
        <v>99.9</v>
      </c>
      <c r="L26" s="187">
        <v>101.8</v>
      </c>
      <c r="M26" s="745">
        <v>100.1</v>
      </c>
      <c r="N26" s="367">
        <v>100.8</v>
      </c>
    </row>
    <row r="27" spans="1:15" s="633" customFormat="1" ht="15" customHeight="1">
      <c r="A27" s="742"/>
      <c r="B27" s="754" t="s">
        <v>80</v>
      </c>
      <c r="C27" s="187">
        <v>102.1</v>
      </c>
      <c r="D27" s="745">
        <v>100.2</v>
      </c>
      <c r="E27" s="187">
        <v>102.1</v>
      </c>
      <c r="F27" s="187">
        <v>100.3</v>
      </c>
      <c r="G27" s="745">
        <v>99.7</v>
      </c>
      <c r="H27" s="187">
        <v>100.3</v>
      </c>
      <c r="I27" s="187">
        <v>99.8</v>
      </c>
      <c r="J27" s="745">
        <v>99.9</v>
      </c>
      <c r="K27" s="187">
        <v>99.8</v>
      </c>
      <c r="L27" s="187">
        <v>100.4</v>
      </c>
      <c r="M27" s="745">
        <v>99.6</v>
      </c>
      <c r="N27" s="367">
        <v>100.4</v>
      </c>
    </row>
    <row r="28" spans="1:15" s="1130" customFormat="1" ht="15" customHeight="1">
      <c r="A28" s="742">
        <v>2018</v>
      </c>
      <c r="B28" s="754" t="s">
        <v>81</v>
      </c>
      <c r="C28" s="187">
        <v>101.9</v>
      </c>
      <c r="D28" s="745">
        <v>100.3</v>
      </c>
      <c r="E28" s="187">
        <v>100.3</v>
      </c>
      <c r="F28" s="187">
        <v>100.2</v>
      </c>
      <c r="G28" s="745">
        <v>100.1</v>
      </c>
      <c r="H28" s="187">
        <v>100.1</v>
      </c>
      <c r="I28" s="187">
        <v>100.1</v>
      </c>
      <c r="J28" s="745">
        <v>99.8</v>
      </c>
      <c r="K28" s="187">
        <v>99.8</v>
      </c>
      <c r="L28" s="187">
        <v>100.2</v>
      </c>
      <c r="M28" s="745">
        <v>100.1</v>
      </c>
      <c r="N28" s="518">
        <v>100.1</v>
      </c>
      <c r="O28" s="711"/>
    </row>
    <row r="29" spans="1:15" s="1130" customFormat="1" ht="15" customHeight="1">
      <c r="A29" s="742"/>
      <c r="B29" s="754" t="s">
        <v>82</v>
      </c>
      <c r="C29" s="187">
        <v>101.4</v>
      </c>
      <c r="D29" s="745">
        <v>99.8</v>
      </c>
      <c r="E29" s="187">
        <v>100.1</v>
      </c>
      <c r="F29" s="187">
        <v>99.9</v>
      </c>
      <c r="G29" s="745">
        <v>99.8</v>
      </c>
      <c r="H29" s="187">
        <v>99.9</v>
      </c>
      <c r="I29" s="187">
        <v>98.2</v>
      </c>
      <c r="J29" s="745">
        <v>99.6</v>
      </c>
      <c r="K29" s="187">
        <v>99.4</v>
      </c>
      <c r="L29" s="187">
        <v>100</v>
      </c>
      <c r="M29" s="745">
        <v>99.8</v>
      </c>
      <c r="N29" s="518">
        <v>99.9</v>
      </c>
      <c r="O29" s="711"/>
    </row>
    <row r="30" spans="1:15" s="1130" customFormat="1" ht="15" customHeight="1">
      <c r="A30" s="742"/>
      <c r="B30" s="754" t="s">
        <v>71</v>
      </c>
      <c r="C30" s="187">
        <v>101.3</v>
      </c>
      <c r="D30" s="745">
        <v>99.9</v>
      </c>
      <c r="E30" s="187">
        <v>100</v>
      </c>
      <c r="F30" s="187">
        <v>100.5</v>
      </c>
      <c r="G30" s="745">
        <v>100.6</v>
      </c>
      <c r="H30" s="187">
        <v>100.5</v>
      </c>
      <c r="I30" s="187">
        <v>99.7</v>
      </c>
      <c r="J30" s="745">
        <v>101.8</v>
      </c>
      <c r="K30" s="187">
        <v>101.2</v>
      </c>
      <c r="L30" s="187">
        <v>100.6</v>
      </c>
      <c r="M30" s="745">
        <v>100.6</v>
      </c>
      <c r="N30" s="518">
        <v>100.5</v>
      </c>
      <c r="O30" s="711"/>
    </row>
    <row r="31" spans="1:15" s="1299" customFormat="1" ht="15" customHeight="1">
      <c r="A31" s="742"/>
      <c r="B31" s="754" t="s">
        <v>72</v>
      </c>
      <c r="C31" s="187">
        <v>101.6</v>
      </c>
      <c r="D31" s="745">
        <v>100.5</v>
      </c>
      <c r="E31" s="187">
        <v>100.5</v>
      </c>
      <c r="F31" s="187">
        <v>101</v>
      </c>
      <c r="G31" s="745">
        <v>100.3</v>
      </c>
      <c r="H31" s="187">
        <v>100.8</v>
      </c>
      <c r="I31" s="187">
        <v>101.6</v>
      </c>
      <c r="J31" s="745">
        <v>99.6</v>
      </c>
      <c r="K31" s="187">
        <v>100.8</v>
      </c>
      <c r="L31" s="187">
        <v>101.1</v>
      </c>
      <c r="M31" s="745">
        <v>100.3</v>
      </c>
      <c r="N31" s="367">
        <v>100.8</v>
      </c>
      <c r="O31" s="711"/>
    </row>
    <row r="32" spans="1:15" s="1299" customFormat="1" ht="15" customHeight="1">
      <c r="A32" s="742"/>
      <c r="B32" s="754" t="s">
        <v>73</v>
      </c>
      <c r="C32" s="187">
        <v>101.7</v>
      </c>
      <c r="D32" s="745">
        <v>100.2</v>
      </c>
      <c r="E32" s="187">
        <v>100.6</v>
      </c>
      <c r="F32" s="187">
        <v>103</v>
      </c>
      <c r="G32" s="745">
        <v>101.3</v>
      </c>
      <c r="H32" s="187">
        <v>102.1</v>
      </c>
      <c r="I32" s="187">
        <v>106.2</v>
      </c>
      <c r="J32" s="745">
        <v>102.1</v>
      </c>
      <c r="K32" s="187">
        <v>102.9</v>
      </c>
      <c r="L32" s="187">
        <v>103.1</v>
      </c>
      <c r="M32" s="745">
        <v>101.4</v>
      </c>
      <c r="N32" s="367">
        <v>102.2</v>
      </c>
      <c r="O32" s="711"/>
    </row>
    <row r="33" spans="1:15" s="1299" customFormat="1" ht="15" customHeight="1">
      <c r="A33" s="742"/>
      <c r="B33" s="1689" t="s">
        <v>74</v>
      </c>
      <c r="C33" s="1690">
        <v>102</v>
      </c>
      <c r="D33" s="1691">
        <v>100.1</v>
      </c>
      <c r="E33" s="1690">
        <v>100.7</v>
      </c>
      <c r="F33" s="1690">
        <v>103.7</v>
      </c>
      <c r="G33" s="1691">
        <v>100.3</v>
      </c>
      <c r="H33" s="1690">
        <v>102.4</v>
      </c>
      <c r="I33" s="1690">
        <v>111.6</v>
      </c>
      <c r="J33" s="1691">
        <v>101.3</v>
      </c>
      <c r="K33" s="1690">
        <v>104.2</v>
      </c>
      <c r="L33" s="1690">
        <v>103.7</v>
      </c>
      <c r="M33" s="1691">
        <v>100.3</v>
      </c>
      <c r="N33" s="367">
        <v>102.5</v>
      </c>
      <c r="O33" s="711"/>
    </row>
    <row r="34" spans="1:15" s="1633" customFormat="1" ht="15" customHeight="1">
      <c r="A34" s="742"/>
      <c r="B34" s="1689" t="s">
        <v>75</v>
      </c>
      <c r="C34" s="1690">
        <v>102</v>
      </c>
      <c r="D34" s="1691">
        <v>99.8</v>
      </c>
      <c r="E34" s="1690">
        <v>100.6</v>
      </c>
      <c r="F34" s="1690">
        <v>103.4</v>
      </c>
      <c r="G34" s="1691">
        <v>100.1</v>
      </c>
      <c r="H34" s="1690">
        <v>102.5</v>
      </c>
      <c r="I34" s="1690">
        <v>105.1</v>
      </c>
      <c r="J34" s="1691">
        <v>97.1</v>
      </c>
      <c r="K34" s="1690">
        <v>101.2</v>
      </c>
      <c r="L34" s="1690">
        <v>103.7</v>
      </c>
      <c r="M34" s="1691">
        <v>100.2</v>
      </c>
      <c r="N34" s="367">
        <v>102.7</v>
      </c>
      <c r="O34" s="711"/>
    </row>
    <row r="35" spans="1:15" s="1633" customFormat="1" ht="15" customHeight="1">
      <c r="A35" s="742"/>
      <c r="B35" s="1689" t="s">
        <v>76</v>
      </c>
      <c r="C35" s="1690">
        <v>102</v>
      </c>
      <c r="D35" s="1691">
        <v>100</v>
      </c>
      <c r="E35" s="1690">
        <v>100.5</v>
      </c>
      <c r="F35" s="1690">
        <v>103</v>
      </c>
      <c r="G35" s="1691">
        <v>100</v>
      </c>
      <c r="H35" s="1690">
        <v>102.5</v>
      </c>
      <c r="I35" s="1690">
        <v>104.2</v>
      </c>
      <c r="J35" s="1691">
        <v>99</v>
      </c>
      <c r="K35" s="1690">
        <v>100.2</v>
      </c>
      <c r="L35" s="1690">
        <v>103.2</v>
      </c>
      <c r="M35" s="1691">
        <v>100</v>
      </c>
      <c r="N35" s="367">
        <v>102.7</v>
      </c>
      <c r="O35" s="711"/>
    </row>
    <row r="36" spans="1:15" s="1633" customFormat="1" ht="15" customHeight="1">
      <c r="A36" s="742"/>
      <c r="B36" s="1689" t="s">
        <v>77</v>
      </c>
      <c r="C36" s="1690">
        <v>101.9</v>
      </c>
      <c r="D36" s="1691">
        <v>100.2</v>
      </c>
      <c r="E36" s="1690">
        <v>100.7</v>
      </c>
      <c r="F36" s="1690">
        <v>103</v>
      </c>
      <c r="G36" s="1691">
        <v>100.5</v>
      </c>
      <c r="H36" s="1690">
        <v>103</v>
      </c>
      <c r="I36" s="1690">
        <v>104.7</v>
      </c>
      <c r="J36" s="1691">
        <v>99.8</v>
      </c>
      <c r="K36" s="1690">
        <v>100</v>
      </c>
      <c r="L36" s="1690">
        <v>103.1</v>
      </c>
      <c r="M36" s="1691">
        <v>100.5</v>
      </c>
      <c r="N36" s="367">
        <v>103.2</v>
      </c>
      <c r="O36" s="711"/>
    </row>
    <row r="37" spans="1:15" s="125" customFormat="1" ht="19.95" customHeight="1">
      <c r="A37" s="2466" t="s">
        <v>785</v>
      </c>
      <c r="B37" s="2466"/>
      <c r="C37" s="2466"/>
      <c r="D37" s="2466"/>
      <c r="E37" s="2466"/>
      <c r="F37" s="2466"/>
      <c r="G37" s="2466"/>
      <c r="H37" s="2466"/>
      <c r="I37" s="2466"/>
      <c r="J37" s="2466"/>
      <c r="K37" s="2466"/>
      <c r="L37" s="2466"/>
      <c r="M37" s="2466"/>
      <c r="N37" s="2466"/>
    </row>
    <row r="38" spans="1:15" s="1547" customFormat="1" ht="10.199999999999999" customHeight="1">
      <c r="A38" s="1883" t="s">
        <v>537</v>
      </c>
      <c r="B38" s="1883"/>
      <c r="C38" s="1883"/>
      <c r="D38" s="1883"/>
      <c r="E38" s="1883"/>
      <c r="F38" s="1883"/>
      <c r="G38" s="1883"/>
      <c r="H38" s="1883"/>
      <c r="I38" s="1883"/>
      <c r="J38" s="1883"/>
      <c r="K38" s="1883"/>
      <c r="L38" s="1883"/>
      <c r="M38" s="1883"/>
      <c r="N38" s="1883"/>
    </row>
  </sheetData>
  <mergeCells count="14">
    <mergeCell ref="A1:G1"/>
    <mergeCell ref="L1:M1"/>
    <mergeCell ref="A2:G2"/>
    <mergeCell ref="L2:M2"/>
    <mergeCell ref="L10:N12"/>
    <mergeCell ref="A38:N38"/>
    <mergeCell ref="A13:B13"/>
    <mergeCell ref="C3:N6"/>
    <mergeCell ref="A37:N37"/>
    <mergeCell ref="C7:E12"/>
    <mergeCell ref="F7:N9"/>
    <mergeCell ref="F10:H12"/>
    <mergeCell ref="I10:K12"/>
    <mergeCell ref="A3:B4"/>
  </mergeCells>
  <phoneticPr fontId="0" type="noConversion"/>
  <hyperlinks>
    <hyperlink ref="L1:M1" location="'Spis tablic     List of tables'!A90" display="Powrót do spisu tablic"/>
    <hyperlink ref="L2:M2" location="'Spis tablic     List of tables'!A90"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3"/>
  <sheetViews>
    <sheetView showGridLines="0" zoomScaleNormal="100" workbookViewId="0">
      <selection sqref="A1:G1"/>
    </sheetView>
  </sheetViews>
  <sheetFormatPr defaultRowHeight="13.8"/>
  <cols>
    <col min="1" max="1" width="5.59765625" customWidth="1"/>
    <col min="2" max="2" width="21.3984375" customWidth="1"/>
    <col min="3" max="11" width="8.59765625" customWidth="1"/>
    <col min="12" max="13" width="8.59765625" style="574" customWidth="1"/>
  </cols>
  <sheetData>
    <row r="1" spans="1:14">
      <c r="A1" s="1825" t="s">
        <v>827</v>
      </c>
      <c r="B1" s="1825"/>
      <c r="C1" s="1825"/>
      <c r="D1" s="1825"/>
      <c r="E1" s="1825"/>
      <c r="F1" s="1825"/>
      <c r="G1" s="1825"/>
      <c r="K1" s="1877" t="s">
        <v>31</v>
      </c>
      <c r="L1" s="1877"/>
    </row>
    <row r="2" spans="1:14" s="1306" customFormat="1">
      <c r="A2" s="1882" t="s">
        <v>120</v>
      </c>
      <c r="B2" s="1882"/>
      <c r="C2" s="1882"/>
      <c r="D2" s="1882"/>
      <c r="E2" s="1882"/>
      <c r="F2" s="1882"/>
      <c r="G2" s="1882"/>
      <c r="K2" s="1802" t="s">
        <v>283</v>
      </c>
      <c r="L2" s="1802"/>
      <c r="M2" s="1441"/>
    </row>
    <row r="3" spans="1:14" ht="13.5" customHeight="1">
      <c r="A3" s="1821" t="s">
        <v>1642</v>
      </c>
      <c r="B3" s="1885"/>
      <c r="C3" s="1847" t="s">
        <v>1643</v>
      </c>
      <c r="D3" s="1821"/>
      <c r="E3" s="1821"/>
      <c r="F3" s="1821"/>
      <c r="G3" s="1821"/>
      <c r="H3" s="1821"/>
      <c r="I3" s="1821"/>
      <c r="J3" s="1821"/>
      <c r="K3" s="1821"/>
      <c r="L3" s="1804" t="s">
        <v>1648</v>
      </c>
      <c r="M3" s="1808"/>
    </row>
    <row r="4" spans="1:14" ht="12" customHeight="1">
      <c r="A4" s="1809"/>
      <c r="B4" s="1886"/>
      <c r="C4" s="1848"/>
      <c r="D4" s="1809"/>
      <c r="E4" s="1809"/>
      <c r="F4" s="1809"/>
      <c r="G4" s="1809"/>
      <c r="H4" s="1809"/>
      <c r="I4" s="1809"/>
      <c r="J4" s="1809"/>
      <c r="K4" s="1809"/>
      <c r="L4" s="1805"/>
      <c r="M4" s="1809"/>
    </row>
    <row r="5" spans="1:14" ht="14.25" customHeight="1">
      <c r="A5" s="1809"/>
      <c r="B5" s="1886"/>
      <c r="C5" s="1847" t="s">
        <v>1644</v>
      </c>
      <c r="D5" s="1821"/>
      <c r="E5" s="1821"/>
      <c r="F5" s="1821"/>
      <c r="G5" s="1821"/>
      <c r="H5" s="1885"/>
      <c r="I5" s="1847" t="s">
        <v>1647</v>
      </c>
      <c r="J5" s="1821"/>
      <c r="K5" s="1821"/>
      <c r="L5" s="1805"/>
      <c r="M5" s="1809"/>
    </row>
    <row r="6" spans="1:14" ht="12" customHeight="1">
      <c r="A6" s="1809"/>
      <c r="B6" s="1886"/>
      <c r="C6" s="1848"/>
      <c r="D6" s="1809"/>
      <c r="E6" s="1809"/>
      <c r="F6" s="1809"/>
      <c r="G6" s="1809"/>
      <c r="H6" s="1886"/>
      <c r="I6" s="1848"/>
      <c r="J6" s="1809"/>
      <c r="K6" s="1809"/>
      <c r="L6" s="1805"/>
      <c r="M6" s="1809"/>
    </row>
    <row r="7" spans="1:14">
      <c r="A7" s="67" t="s">
        <v>782</v>
      </c>
      <c r="B7" s="72"/>
      <c r="C7" s="1848"/>
      <c r="D7" s="1809"/>
      <c r="E7" s="1809"/>
      <c r="F7" s="1809"/>
      <c r="G7" s="1809"/>
      <c r="H7" s="1886"/>
      <c r="I7" s="1848"/>
      <c r="J7" s="1809"/>
      <c r="K7" s="1809"/>
      <c r="L7" s="1805"/>
      <c r="M7" s="1809"/>
    </row>
    <row r="8" spans="1:14">
      <c r="A8" s="68" t="s">
        <v>32</v>
      </c>
      <c r="B8" s="73"/>
      <c r="C8" s="1849"/>
      <c r="D8" s="1814"/>
      <c r="E8" s="1814"/>
      <c r="F8" s="1814"/>
      <c r="G8" s="1814"/>
      <c r="H8" s="1887"/>
      <c r="I8" s="1848"/>
      <c r="J8" s="1809"/>
      <c r="K8" s="1809"/>
      <c r="L8" s="1805"/>
      <c r="M8" s="1809"/>
    </row>
    <row r="9" spans="1:14" ht="14.25" customHeight="1">
      <c r="A9" s="1436" t="s">
        <v>1635</v>
      </c>
      <c r="B9" s="1442"/>
      <c r="C9" s="1847" t="s">
        <v>1645</v>
      </c>
      <c r="D9" s="1821"/>
      <c r="E9" s="1885"/>
      <c r="F9" s="1847" t="s">
        <v>1646</v>
      </c>
      <c r="G9" s="1821"/>
      <c r="H9" s="1885"/>
      <c r="I9" s="1848"/>
      <c r="J9" s="1809"/>
      <c r="K9" s="1809"/>
      <c r="L9" s="1805"/>
      <c r="M9" s="1809"/>
    </row>
    <row r="10" spans="1:14">
      <c r="A10" s="1437" t="s">
        <v>33</v>
      </c>
      <c r="B10" s="1443"/>
      <c r="C10" s="1848"/>
      <c r="D10" s="1809"/>
      <c r="E10" s="1886"/>
      <c r="F10" s="1848"/>
      <c r="G10" s="1809"/>
      <c r="H10" s="1886"/>
      <c r="I10" s="1848"/>
      <c r="J10" s="1809"/>
      <c r="K10" s="1809"/>
      <c r="L10" s="1805"/>
      <c r="M10" s="1809"/>
    </row>
    <row r="11" spans="1:14">
      <c r="A11" s="483" t="s">
        <v>783</v>
      </c>
      <c r="B11" s="74"/>
      <c r="C11" s="1848"/>
      <c r="D11" s="1809"/>
      <c r="E11" s="1886"/>
      <c r="F11" s="1848"/>
      <c r="G11" s="1809"/>
      <c r="H11" s="1886"/>
      <c r="I11" s="1848"/>
      <c r="J11" s="1809"/>
      <c r="K11" s="1809"/>
      <c r="L11" s="1805"/>
      <c r="M11" s="1809"/>
    </row>
    <row r="12" spans="1:14">
      <c r="A12" s="1439" t="s">
        <v>34</v>
      </c>
      <c r="B12" s="1444"/>
      <c r="C12" s="1848"/>
      <c r="D12" s="1809"/>
      <c r="E12" s="1886"/>
      <c r="F12" s="1848"/>
      <c r="G12" s="1809"/>
      <c r="H12" s="1886"/>
      <c r="I12" s="1848"/>
      <c r="J12" s="1809"/>
      <c r="K12" s="1809"/>
      <c r="L12" s="1805"/>
      <c r="M12" s="1809"/>
    </row>
    <row r="13" spans="1:14">
      <c r="A13" s="71" t="s">
        <v>784</v>
      </c>
      <c r="B13" s="74"/>
      <c r="C13" s="1849"/>
      <c r="D13" s="1814"/>
      <c r="E13" s="1887"/>
      <c r="F13" s="1849"/>
      <c r="G13" s="1814"/>
      <c r="H13" s="1887"/>
      <c r="I13" s="1849"/>
      <c r="J13" s="1814"/>
      <c r="K13" s="1814"/>
      <c r="L13" s="1813"/>
      <c r="M13" s="1814"/>
    </row>
    <row r="14" spans="1:14" ht="14.85" customHeight="1">
      <c r="A14" s="1439" t="s">
        <v>121</v>
      </c>
      <c r="B14" s="1444"/>
      <c r="C14" s="1793" t="s">
        <v>35</v>
      </c>
      <c r="D14" s="1793" t="s">
        <v>36</v>
      </c>
      <c r="E14" s="1793" t="s">
        <v>122</v>
      </c>
      <c r="F14" s="1793" t="s">
        <v>35</v>
      </c>
      <c r="G14" s="1793" t="s">
        <v>36</v>
      </c>
      <c r="H14" s="1793" t="s">
        <v>122</v>
      </c>
      <c r="I14" s="1793" t="s">
        <v>35</v>
      </c>
      <c r="J14" s="1793" t="s">
        <v>36</v>
      </c>
      <c r="K14" s="1793" t="s">
        <v>122</v>
      </c>
      <c r="L14" s="2469" t="s">
        <v>817</v>
      </c>
      <c r="M14" s="2467" t="s">
        <v>818</v>
      </c>
      <c r="N14" s="20"/>
    </row>
    <row r="15" spans="1:14" ht="12" customHeight="1">
      <c r="A15" s="2471"/>
      <c r="B15" s="2472"/>
      <c r="C15" s="1795"/>
      <c r="D15" s="1795"/>
      <c r="E15" s="1795"/>
      <c r="F15" s="1795"/>
      <c r="G15" s="1795"/>
      <c r="H15" s="1795"/>
      <c r="I15" s="1795"/>
      <c r="J15" s="1795"/>
      <c r="K15" s="1795"/>
      <c r="L15" s="2470"/>
      <c r="M15" s="2468"/>
      <c r="N15" s="20"/>
    </row>
    <row r="16" spans="1:14" s="499" customFormat="1" ht="14.1" customHeight="1">
      <c r="A16" s="1033">
        <v>2016</v>
      </c>
      <c r="B16" s="1034" t="s">
        <v>37</v>
      </c>
      <c r="C16" s="168">
        <v>97.7</v>
      </c>
      <c r="D16" s="745" t="s">
        <v>15</v>
      </c>
      <c r="E16" s="1028" t="s">
        <v>16</v>
      </c>
      <c r="F16" s="168">
        <v>101.5</v>
      </c>
      <c r="G16" s="745" t="s">
        <v>15</v>
      </c>
      <c r="H16" s="1028" t="s">
        <v>16</v>
      </c>
      <c r="I16" s="168">
        <v>99.6</v>
      </c>
      <c r="J16" s="745" t="s">
        <v>15</v>
      </c>
      <c r="K16" s="1028" t="s">
        <v>16</v>
      </c>
      <c r="L16" s="374">
        <v>51.73</v>
      </c>
      <c r="M16" s="673">
        <v>62.02</v>
      </c>
    </row>
    <row r="17" spans="1:13" s="662" customFormat="1" ht="14.1" customHeight="1">
      <c r="A17" s="1035">
        <v>2017</v>
      </c>
      <c r="B17" s="1036" t="s">
        <v>37</v>
      </c>
      <c r="C17" s="168">
        <v>100.2</v>
      </c>
      <c r="D17" s="1027" t="s">
        <v>15</v>
      </c>
      <c r="E17" s="1029" t="s">
        <v>16</v>
      </c>
      <c r="F17" s="168">
        <v>102.7</v>
      </c>
      <c r="G17" s="1027" t="s">
        <v>15</v>
      </c>
      <c r="H17" s="1029" t="s">
        <v>16</v>
      </c>
      <c r="I17" s="168">
        <v>100.6</v>
      </c>
      <c r="J17" s="1027" t="s">
        <v>15</v>
      </c>
      <c r="K17" s="1029" t="s">
        <v>16</v>
      </c>
      <c r="L17" s="1031">
        <v>54.67</v>
      </c>
      <c r="M17" s="1126">
        <v>66.44</v>
      </c>
    </row>
    <row r="18" spans="1:13" s="396" customFormat="1" ht="7.2" customHeight="1">
      <c r="A18" s="1033"/>
      <c r="B18" s="1034"/>
      <c r="C18" s="168"/>
      <c r="D18" s="745"/>
      <c r="E18" s="189"/>
      <c r="F18" s="168"/>
      <c r="G18" s="745"/>
      <c r="H18" s="189"/>
      <c r="I18" s="168"/>
      <c r="J18" s="745"/>
      <c r="K18" s="189"/>
      <c r="L18" s="374"/>
      <c r="M18" s="673"/>
    </row>
    <row r="19" spans="1:13" s="442" customFormat="1" ht="7.2" customHeight="1">
      <c r="A19" s="1037"/>
      <c r="B19" s="1038"/>
      <c r="C19" s="168"/>
      <c r="D19" s="1016"/>
      <c r="E19" s="168"/>
      <c r="F19" s="168"/>
      <c r="G19" s="1016"/>
      <c r="H19" s="168"/>
      <c r="I19" s="168"/>
      <c r="J19" s="1016"/>
      <c r="K19" s="168"/>
      <c r="L19" s="374"/>
      <c r="M19" s="672"/>
    </row>
    <row r="20" spans="1:13" s="584" customFormat="1" ht="14.1" customHeight="1">
      <c r="A20" s="1037">
        <v>2017</v>
      </c>
      <c r="B20" s="571" t="s">
        <v>642</v>
      </c>
      <c r="C20" s="613">
        <v>100.7</v>
      </c>
      <c r="D20" s="796">
        <v>100</v>
      </c>
      <c r="E20" s="909" t="s">
        <v>16</v>
      </c>
      <c r="F20" s="168">
        <v>102.6</v>
      </c>
      <c r="G20" s="796">
        <v>100.3</v>
      </c>
      <c r="H20" s="909" t="s">
        <v>16</v>
      </c>
      <c r="I20" s="168">
        <v>100.5</v>
      </c>
      <c r="J20" s="796">
        <v>100.3</v>
      </c>
      <c r="K20" s="909" t="s">
        <v>16</v>
      </c>
      <c r="L20" s="374" t="s">
        <v>1993</v>
      </c>
      <c r="M20" s="672" t="s">
        <v>1994</v>
      </c>
    </row>
    <row r="21" spans="1:13" s="662" customFormat="1" ht="14.1" customHeight="1">
      <c r="A21" s="409"/>
      <c r="B21" s="676" t="s">
        <v>640</v>
      </c>
      <c r="C21" s="491">
        <v>99.6</v>
      </c>
      <c r="D21" s="1030">
        <v>98.9</v>
      </c>
      <c r="E21" s="677" t="s">
        <v>16</v>
      </c>
      <c r="F21" s="168">
        <v>102</v>
      </c>
      <c r="G21" s="1030">
        <v>100.2</v>
      </c>
      <c r="H21" s="677" t="s">
        <v>16</v>
      </c>
      <c r="I21" s="168">
        <v>101.2</v>
      </c>
      <c r="J21" s="1030">
        <v>100.9</v>
      </c>
      <c r="K21" s="677" t="s">
        <v>16</v>
      </c>
      <c r="L21" s="1031" t="s">
        <v>1995</v>
      </c>
      <c r="M21" s="1032" t="s">
        <v>1996</v>
      </c>
    </row>
    <row r="22" spans="1:13" s="584" customFormat="1" ht="14.1" customHeight="1">
      <c r="A22" s="612">
        <v>2018</v>
      </c>
      <c r="B22" s="1277" t="s">
        <v>615</v>
      </c>
      <c r="C22" s="613">
        <v>99.2</v>
      </c>
      <c r="D22" s="796">
        <v>99.8</v>
      </c>
      <c r="E22" s="909" t="s">
        <v>16</v>
      </c>
      <c r="F22" s="613">
        <v>101.1</v>
      </c>
      <c r="G22" s="796">
        <v>100.4</v>
      </c>
      <c r="H22" s="909" t="s">
        <v>16</v>
      </c>
      <c r="I22" s="613">
        <v>101.7</v>
      </c>
      <c r="J22" s="796">
        <v>100.5</v>
      </c>
      <c r="K22" s="909" t="s">
        <v>16</v>
      </c>
      <c r="L22" s="374">
        <v>57.69</v>
      </c>
      <c r="M22" s="672">
        <v>66.7</v>
      </c>
    </row>
    <row r="23" spans="1:13" s="502" customFormat="1" ht="14.1" customHeight="1">
      <c r="A23" s="1037"/>
      <c r="B23" s="1038" t="s">
        <v>641</v>
      </c>
      <c r="C23" s="168">
        <v>99.6</v>
      </c>
      <c r="D23" s="1016">
        <v>100.9</v>
      </c>
      <c r="E23" s="909" t="s">
        <v>16</v>
      </c>
      <c r="F23" s="613">
        <v>101.2</v>
      </c>
      <c r="G23" s="1016">
        <v>100.3</v>
      </c>
      <c r="H23" s="909" t="s">
        <v>16</v>
      </c>
      <c r="I23" s="168">
        <v>102.5</v>
      </c>
      <c r="J23" s="1016">
        <v>100.8</v>
      </c>
      <c r="K23" s="909" t="s">
        <v>16</v>
      </c>
      <c r="L23" s="374" t="s">
        <v>2141</v>
      </c>
      <c r="M23" s="672" t="s">
        <v>2142</v>
      </c>
    </row>
    <row r="24" spans="1:13" s="1633" customFormat="1" ht="14.1" customHeight="1">
      <c r="A24" s="1037"/>
      <c r="B24" s="1692" t="s">
        <v>642</v>
      </c>
      <c r="C24" s="1662">
        <v>100.8</v>
      </c>
      <c r="D24" s="1693">
        <v>101.2</v>
      </c>
      <c r="E24" s="909" t="s">
        <v>16</v>
      </c>
      <c r="F24" s="1664">
        <v>101.3</v>
      </c>
      <c r="G24" s="1693">
        <v>100.4</v>
      </c>
      <c r="H24" s="1694" t="s">
        <v>16</v>
      </c>
      <c r="I24" s="1662">
        <v>103.2</v>
      </c>
      <c r="J24" s="1693">
        <v>101</v>
      </c>
      <c r="K24" s="1694" t="s">
        <v>16</v>
      </c>
      <c r="L24" s="1773" t="s">
        <v>2143</v>
      </c>
      <c r="M24" s="672" t="s">
        <v>2144</v>
      </c>
    </row>
    <row r="25" spans="1:13" s="534" customFormat="1" ht="7.2" customHeight="1">
      <c r="A25" s="1037"/>
      <c r="B25" s="1038"/>
      <c r="C25" s="168"/>
      <c r="D25" s="1016"/>
      <c r="E25" s="168"/>
      <c r="F25" s="168"/>
      <c r="G25" s="1016"/>
      <c r="H25" s="168"/>
      <c r="I25" s="168"/>
      <c r="J25" s="1016"/>
      <c r="K25" s="168"/>
      <c r="L25" s="374"/>
      <c r="M25" s="672"/>
    </row>
    <row r="26" spans="1:13" s="591" customFormat="1" ht="14.1" customHeight="1">
      <c r="A26" s="1037">
        <v>2017</v>
      </c>
      <c r="B26" s="1038" t="s">
        <v>75</v>
      </c>
      <c r="C26" s="168">
        <v>100.8</v>
      </c>
      <c r="D26" s="1016">
        <v>100</v>
      </c>
      <c r="E26" s="168">
        <v>100.8</v>
      </c>
      <c r="F26" s="168">
        <v>102.4</v>
      </c>
      <c r="G26" s="1016">
        <v>100</v>
      </c>
      <c r="H26" s="168">
        <v>100.9</v>
      </c>
      <c r="I26" s="168">
        <v>100.3</v>
      </c>
      <c r="J26" s="1016">
        <v>100.1</v>
      </c>
      <c r="K26" s="168">
        <v>100.1</v>
      </c>
      <c r="L26" s="374">
        <v>60.56</v>
      </c>
      <c r="M26" s="672">
        <v>69.23</v>
      </c>
    </row>
    <row r="27" spans="1:13" s="591" customFormat="1" ht="14.1" customHeight="1">
      <c r="A27" s="1037"/>
      <c r="B27" s="1038" t="s">
        <v>76</v>
      </c>
      <c r="C27" s="168">
        <v>100.7</v>
      </c>
      <c r="D27" s="1016">
        <v>99.9</v>
      </c>
      <c r="E27" s="168">
        <v>100.7</v>
      </c>
      <c r="F27" s="168">
        <v>102.7</v>
      </c>
      <c r="G27" s="1016">
        <v>100.4</v>
      </c>
      <c r="H27" s="168">
        <v>101.3</v>
      </c>
      <c r="I27" s="168">
        <v>100.4</v>
      </c>
      <c r="J27" s="1016">
        <v>100.2</v>
      </c>
      <c r="K27" s="168">
        <v>100.3</v>
      </c>
      <c r="L27" s="374">
        <v>53.13</v>
      </c>
      <c r="M27" s="672">
        <v>63.66</v>
      </c>
    </row>
    <row r="28" spans="1:13" s="591" customFormat="1" ht="14.1" customHeight="1">
      <c r="A28" s="1037"/>
      <c r="B28" s="1038" t="s">
        <v>77</v>
      </c>
      <c r="C28" s="168">
        <v>100.5</v>
      </c>
      <c r="D28" s="1016">
        <v>99.8</v>
      </c>
      <c r="E28" s="168">
        <v>100.5</v>
      </c>
      <c r="F28" s="168">
        <v>102.8</v>
      </c>
      <c r="G28" s="1016">
        <v>100.2</v>
      </c>
      <c r="H28" s="168">
        <v>101.5</v>
      </c>
      <c r="I28" s="168">
        <v>100.7</v>
      </c>
      <c r="J28" s="1016">
        <v>100.3</v>
      </c>
      <c r="K28" s="168">
        <v>100.6</v>
      </c>
      <c r="L28" s="374">
        <v>53.73</v>
      </c>
      <c r="M28" s="672">
        <v>64.569999999999993</v>
      </c>
    </row>
    <row r="29" spans="1:13" s="633" customFormat="1" ht="14.1" customHeight="1">
      <c r="A29" s="1037"/>
      <c r="B29" s="1038" t="s">
        <v>78</v>
      </c>
      <c r="C29" s="168">
        <v>99.9</v>
      </c>
      <c r="D29" s="1016">
        <v>99.4</v>
      </c>
      <c r="E29" s="168">
        <v>99.9</v>
      </c>
      <c r="F29" s="168">
        <v>102.5</v>
      </c>
      <c r="G29" s="1016">
        <v>100</v>
      </c>
      <c r="H29" s="168">
        <v>101.5</v>
      </c>
      <c r="I29" s="168">
        <v>101</v>
      </c>
      <c r="J29" s="1016">
        <v>100.3</v>
      </c>
      <c r="K29" s="168">
        <v>100.9</v>
      </c>
      <c r="L29" s="374">
        <v>55.04</v>
      </c>
      <c r="M29" s="672">
        <v>64.88</v>
      </c>
    </row>
    <row r="30" spans="1:13" s="633" customFormat="1" ht="14.1" customHeight="1">
      <c r="A30" s="1037"/>
      <c r="B30" s="1038" t="s">
        <v>79</v>
      </c>
      <c r="C30" s="168">
        <v>99.5</v>
      </c>
      <c r="D30" s="1016">
        <v>99.6</v>
      </c>
      <c r="E30" s="168">
        <v>99.5</v>
      </c>
      <c r="F30" s="168">
        <v>102</v>
      </c>
      <c r="G30" s="1016">
        <v>99.8</v>
      </c>
      <c r="H30" s="168">
        <v>101.3</v>
      </c>
      <c r="I30" s="168">
        <v>101.2</v>
      </c>
      <c r="J30" s="1016">
        <v>100.3</v>
      </c>
      <c r="K30" s="168">
        <v>101.2</v>
      </c>
      <c r="L30" s="374">
        <v>55.71</v>
      </c>
      <c r="M30" s="672">
        <v>65.760000000000005</v>
      </c>
    </row>
    <row r="31" spans="1:13" s="662" customFormat="1" ht="14.1" customHeight="1">
      <c r="A31" s="409"/>
      <c r="B31" s="1039" t="s">
        <v>80</v>
      </c>
      <c r="C31" s="491">
        <v>99.4</v>
      </c>
      <c r="D31" s="1030">
        <v>99.9</v>
      </c>
      <c r="E31" s="491">
        <v>99.4</v>
      </c>
      <c r="F31" s="491">
        <v>101.5</v>
      </c>
      <c r="G31" s="1030">
        <v>100.2</v>
      </c>
      <c r="H31" s="491">
        <v>101.5</v>
      </c>
      <c r="I31" s="491">
        <v>101.4</v>
      </c>
      <c r="J31" s="1030">
        <v>100.2</v>
      </c>
      <c r="K31" s="491">
        <v>101.4</v>
      </c>
      <c r="L31" s="374">
        <v>56.84</v>
      </c>
      <c r="M31" s="672">
        <v>67.31</v>
      </c>
    </row>
    <row r="32" spans="1:13" s="662" customFormat="1" ht="14.1" customHeight="1">
      <c r="A32" s="409">
        <v>2018</v>
      </c>
      <c r="B32" s="1039" t="s">
        <v>81</v>
      </c>
      <c r="C32" s="491">
        <v>99.4</v>
      </c>
      <c r="D32" s="1030">
        <v>100</v>
      </c>
      <c r="E32" s="491">
        <v>100</v>
      </c>
      <c r="F32" s="491">
        <v>101.3</v>
      </c>
      <c r="G32" s="1030">
        <v>100.3</v>
      </c>
      <c r="H32" s="491">
        <v>100.3</v>
      </c>
      <c r="I32" s="491">
        <v>101.5</v>
      </c>
      <c r="J32" s="1030">
        <v>100.1</v>
      </c>
      <c r="K32" s="491">
        <v>100.1</v>
      </c>
      <c r="L32" s="374">
        <v>58.34</v>
      </c>
      <c r="M32" s="672">
        <v>67.03</v>
      </c>
    </row>
    <row r="33" spans="1:13" s="662" customFormat="1" ht="14.1" customHeight="1">
      <c r="A33" s="409"/>
      <c r="B33" s="1039" t="s">
        <v>82</v>
      </c>
      <c r="C33" s="491">
        <v>98.9</v>
      </c>
      <c r="D33" s="1030">
        <v>100</v>
      </c>
      <c r="E33" s="491">
        <v>100</v>
      </c>
      <c r="F33" s="491">
        <v>101.2</v>
      </c>
      <c r="G33" s="1030">
        <v>100</v>
      </c>
      <c r="H33" s="491">
        <v>100.3</v>
      </c>
      <c r="I33" s="491">
        <v>101.7</v>
      </c>
      <c r="J33" s="1030">
        <v>100.1</v>
      </c>
      <c r="K33" s="491">
        <v>100.2</v>
      </c>
      <c r="L33" s="374">
        <v>57.42</v>
      </c>
      <c r="M33" s="672">
        <v>66.209999999999994</v>
      </c>
    </row>
    <row r="34" spans="1:13" s="662" customFormat="1" ht="14.1" customHeight="1">
      <c r="A34" s="409"/>
      <c r="B34" s="1039" t="s">
        <v>71</v>
      </c>
      <c r="C34" s="491">
        <v>99.3</v>
      </c>
      <c r="D34" s="1030">
        <v>100.1</v>
      </c>
      <c r="E34" s="491">
        <v>100.1</v>
      </c>
      <c r="F34" s="491">
        <v>101</v>
      </c>
      <c r="G34" s="1030">
        <v>100</v>
      </c>
      <c r="H34" s="491">
        <v>100.3</v>
      </c>
      <c r="I34" s="491">
        <v>101.9</v>
      </c>
      <c r="J34" s="1030">
        <v>100.3</v>
      </c>
      <c r="K34" s="491">
        <v>100.5</v>
      </c>
      <c r="L34" s="374">
        <v>57.25</v>
      </c>
      <c r="M34" s="672">
        <v>66.849999999999994</v>
      </c>
    </row>
    <row r="35" spans="1:13" s="662" customFormat="1" ht="14.1" customHeight="1">
      <c r="A35" s="409"/>
      <c r="B35" s="1039" t="s">
        <v>72</v>
      </c>
      <c r="C35" s="491">
        <v>99</v>
      </c>
      <c r="D35" s="1030">
        <v>100.1</v>
      </c>
      <c r="E35" s="491">
        <v>100.2</v>
      </c>
      <c r="F35" s="491">
        <v>101.1</v>
      </c>
      <c r="G35" s="1030">
        <v>100.2</v>
      </c>
      <c r="H35" s="491">
        <v>100.5</v>
      </c>
      <c r="I35" s="491">
        <v>102.1</v>
      </c>
      <c r="J35" s="1030">
        <v>100.3</v>
      </c>
      <c r="K35" s="491">
        <v>100.8</v>
      </c>
      <c r="L35" s="374">
        <v>57.38</v>
      </c>
      <c r="M35" s="672">
        <v>66.239999999999995</v>
      </c>
    </row>
    <row r="36" spans="1:13" s="662" customFormat="1" ht="14.1" customHeight="1">
      <c r="A36" s="409"/>
      <c r="B36" s="1039" t="s">
        <v>73</v>
      </c>
      <c r="C36" s="491">
        <v>99.9</v>
      </c>
      <c r="D36" s="1030">
        <v>101</v>
      </c>
      <c r="E36" s="491">
        <v>101.2</v>
      </c>
      <c r="F36" s="491">
        <v>101</v>
      </c>
      <c r="G36" s="1030">
        <v>100</v>
      </c>
      <c r="H36" s="491">
        <v>100.5</v>
      </c>
      <c r="I36" s="491">
        <v>102.4</v>
      </c>
      <c r="J36" s="1030">
        <v>100.3</v>
      </c>
      <c r="K36" s="491">
        <v>101.1</v>
      </c>
      <c r="L36" s="374">
        <v>57.92</v>
      </c>
      <c r="M36" s="672">
        <v>67.23</v>
      </c>
    </row>
    <row r="37" spans="1:13" s="662" customFormat="1" ht="14.1" customHeight="1">
      <c r="A37" s="409"/>
      <c r="B37" s="1039" t="s">
        <v>74</v>
      </c>
      <c r="C37" s="491">
        <v>100</v>
      </c>
      <c r="D37" s="1030">
        <v>100.2</v>
      </c>
      <c r="E37" s="491">
        <v>101.4</v>
      </c>
      <c r="F37" s="491">
        <v>101.4</v>
      </c>
      <c r="G37" s="1030">
        <v>100.4</v>
      </c>
      <c r="H37" s="491">
        <v>100.9</v>
      </c>
      <c r="I37" s="491">
        <v>102.8</v>
      </c>
      <c r="J37" s="1030">
        <v>100.4</v>
      </c>
      <c r="K37" s="491">
        <v>101.5</v>
      </c>
      <c r="L37" s="374">
        <v>58.05</v>
      </c>
      <c r="M37" s="672">
        <v>68.599999999999994</v>
      </c>
    </row>
    <row r="38" spans="1:13" s="662" customFormat="1" ht="14.1" customHeight="1">
      <c r="A38" s="409"/>
      <c r="B38" s="1695" t="s">
        <v>75</v>
      </c>
      <c r="C38" s="1696">
        <v>100.1</v>
      </c>
      <c r="D38" s="1697">
        <v>100.1</v>
      </c>
      <c r="E38" s="1696">
        <v>101.5</v>
      </c>
      <c r="F38" s="1696">
        <v>101.7</v>
      </c>
      <c r="G38" s="1697">
        <v>100.2</v>
      </c>
      <c r="H38" s="1696">
        <v>101.1</v>
      </c>
      <c r="I38" s="1696">
        <v>103.1</v>
      </c>
      <c r="J38" s="1697">
        <v>100.3</v>
      </c>
      <c r="K38" s="1696">
        <v>101.8</v>
      </c>
      <c r="L38" s="1736">
        <v>56.06</v>
      </c>
      <c r="M38" s="1032">
        <v>69.319999999999993</v>
      </c>
    </row>
    <row r="39" spans="1:13" s="662" customFormat="1" ht="14.1" customHeight="1">
      <c r="A39" s="409"/>
      <c r="B39" s="1695" t="s">
        <v>76</v>
      </c>
      <c r="C39" s="1696">
        <v>100.9</v>
      </c>
      <c r="D39" s="1697">
        <v>100.7</v>
      </c>
      <c r="E39" s="1696">
        <v>102.2</v>
      </c>
      <c r="F39" s="1696">
        <v>101.1</v>
      </c>
      <c r="G39" s="1697">
        <v>99.9</v>
      </c>
      <c r="H39" s="1696">
        <v>101</v>
      </c>
      <c r="I39" s="1696">
        <v>103.2</v>
      </c>
      <c r="J39" s="1697">
        <v>100.3</v>
      </c>
      <c r="K39" s="1696">
        <v>102.1</v>
      </c>
      <c r="L39" s="1736">
        <v>62.65</v>
      </c>
      <c r="M39" s="1032">
        <v>75.180000000000007</v>
      </c>
    </row>
    <row r="40" spans="1:13" s="662" customFormat="1" ht="14.1" customHeight="1">
      <c r="A40" s="409"/>
      <c r="B40" s="1695" t="s">
        <v>77</v>
      </c>
      <c r="C40" s="1696">
        <v>101.4</v>
      </c>
      <c r="D40" s="1697">
        <v>100.3</v>
      </c>
      <c r="E40" s="1696">
        <v>102.5</v>
      </c>
      <c r="F40" s="1696">
        <v>101.1</v>
      </c>
      <c r="G40" s="1697">
        <v>100.1</v>
      </c>
      <c r="H40" s="1696">
        <v>101.1</v>
      </c>
      <c r="I40" s="1696">
        <v>103.3</v>
      </c>
      <c r="J40" s="1697">
        <v>100.4</v>
      </c>
      <c r="K40" s="1696">
        <v>102.5</v>
      </c>
      <c r="L40" s="1736">
        <v>69.2</v>
      </c>
      <c r="M40" s="1032">
        <v>80.040000000000006</v>
      </c>
    </row>
    <row r="41" spans="1:13" s="510" customFormat="1" ht="15" customHeight="1">
      <c r="A41" s="725" t="s">
        <v>2138</v>
      </c>
      <c r="B41" s="725"/>
      <c r="C41" s="725"/>
      <c r="D41" s="725"/>
      <c r="E41" s="725"/>
      <c r="F41" s="725"/>
      <c r="G41" s="725"/>
      <c r="H41" s="725"/>
      <c r="I41" s="725"/>
      <c r="J41" s="725"/>
      <c r="K41" s="725"/>
      <c r="L41" s="1297"/>
      <c r="M41" s="1297"/>
    </row>
    <row r="42" spans="1:13" s="1320" customFormat="1" ht="12" customHeight="1">
      <c r="A42" s="1883" t="s">
        <v>2139</v>
      </c>
      <c r="B42" s="1883"/>
      <c r="C42" s="1883"/>
      <c r="D42" s="1883"/>
      <c r="E42" s="1883"/>
      <c r="F42" s="1883"/>
      <c r="G42" s="1883"/>
      <c r="H42" s="1883"/>
      <c r="I42" s="1883"/>
      <c r="J42" s="1883"/>
      <c r="K42" s="1883"/>
      <c r="L42" s="1883"/>
      <c r="M42" s="1883"/>
    </row>
    <row r="43" spans="1:13" s="514" customFormat="1">
      <c r="L43" s="1127"/>
      <c r="M43" s="1127"/>
    </row>
  </sheetData>
  <mergeCells count="24">
    <mergeCell ref="A1:G1"/>
    <mergeCell ref="K1:L1"/>
    <mergeCell ref="A2:G2"/>
    <mergeCell ref="K2:L2"/>
    <mergeCell ref="H14:H15"/>
    <mergeCell ref="A15:B15"/>
    <mergeCell ref="C5:H8"/>
    <mergeCell ref="G14:G15"/>
    <mergeCell ref="A42:M42"/>
    <mergeCell ref="L3:M13"/>
    <mergeCell ref="M14:M15"/>
    <mergeCell ref="L14:L15"/>
    <mergeCell ref="I14:I15"/>
    <mergeCell ref="J14:J15"/>
    <mergeCell ref="F14:F15"/>
    <mergeCell ref="A3:B6"/>
    <mergeCell ref="C9:E13"/>
    <mergeCell ref="E14:E15"/>
    <mergeCell ref="I5:K13"/>
    <mergeCell ref="C14:C15"/>
    <mergeCell ref="D14:D15"/>
    <mergeCell ref="K14:K15"/>
    <mergeCell ref="F9:H13"/>
    <mergeCell ref="C3:K4"/>
  </mergeCells>
  <phoneticPr fontId="0" type="noConversion"/>
  <hyperlinks>
    <hyperlink ref="K1:L1" location="'Spis tablic     List of tables'!A91" display="Powrót do spisu tablic"/>
    <hyperlink ref="K2:L2" location="'Spis tablic     List of tables'!A91"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showGridLines="0" zoomScaleNormal="100" workbookViewId="0">
      <selection sqref="A1:D1"/>
    </sheetView>
  </sheetViews>
  <sheetFormatPr defaultRowHeight="13.8"/>
  <cols>
    <col min="1" max="1" width="6.5" customWidth="1"/>
    <col min="2" max="2" width="16.19921875" customWidth="1"/>
    <col min="3" max="8" width="16.69921875" customWidth="1"/>
  </cols>
  <sheetData>
    <row r="1" spans="1:9" ht="12" customHeight="1">
      <c r="A1" s="1825" t="s">
        <v>826</v>
      </c>
      <c r="B1" s="1825"/>
      <c r="C1" s="1825"/>
      <c r="D1" s="1825"/>
      <c r="E1" s="7"/>
      <c r="F1" s="97" t="s">
        <v>31</v>
      </c>
      <c r="G1" s="51"/>
    </row>
    <row r="2" spans="1:9" s="1306" customFormat="1" ht="12" customHeight="1">
      <c r="A2" s="1882" t="s">
        <v>120</v>
      </c>
      <c r="B2" s="1882"/>
      <c r="C2" s="1882"/>
      <c r="D2" s="1882"/>
      <c r="E2" s="1311"/>
      <c r="F2" s="1349" t="s">
        <v>283</v>
      </c>
      <c r="G2" s="1398"/>
    </row>
    <row r="3" spans="1:9" ht="25.2" customHeight="1">
      <c r="A3" s="1821" t="s">
        <v>1649</v>
      </c>
      <c r="B3" s="1821"/>
      <c r="C3" s="1804" t="s">
        <v>1651</v>
      </c>
      <c r="D3" s="1808"/>
      <c r="E3" s="1808"/>
      <c r="F3" s="1811"/>
      <c r="G3" s="1811" t="s">
        <v>1653</v>
      </c>
      <c r="H3" s="1804" t="s">
        <v>1654</v>
      </c>
    </row>
    <row r="4" spans="1:9" ht="12" customHeight="1">
      <c r="A4" s="1809"/>
      <c r="B4" s="1809"/>
      <c r="C4" s="1847" t="s">
        <v>1650</v>
      </c>
      <c r="D4" s="1885"/>
      <c r="E4" s="1847" t="s">
        <v>1652</v>
      </c>
      <c r="F4" s="1885"/>
      <c r="G4" s="1812"/>
      <c r="H4" s="1805"/>
    </row>
    <row r="5" spans="1:9" ht="12" customHeight="1">
      <c r="A5" s="1809"/>
      <c r="B5" s="1809"/>
      <c r="C5" s="1848"/>
      <c r="D5" s="1886"/>
      <c r="E5" s="1848"/>
      <c r="F5" s="1886"/>
      <c r="G5" s="1812"/>
      <c r="H5" s="1805"/>
    </row>
    <row r="6" spans="1:9" ht="12" customHeight="1">
      <c r="A6" s="1809"/>
      <c r="B6" s="1809"/>
      <c r="C6" s="1848"/>
      <c r="D6" s="1886"/>
      <c r="E6" s="1848"/>
      <c r="F6" s="1886"/>
      <c r="G6" s="1812"/>
      <c r="H6" s="1805"/>
    </row>
    <row r="7" spans="1:9" ht="12" customHeight="1">
      <c r="A7" s="1809"/>
      <c r="B7" s="1809"/>
      <c r="C7" s="1848"/>
      <c r="D7" s="1886"/>
      <c r="E7" s="1848"/>
      <c r="F7" s="1886"/>
      <c r="G7" s="1812"/>
      <c r="H7" s="1805"/>
    </row>
    <row r="8" spans="1:9" ht="12" customHeight="1">
      <c r="A8" s="1809"/>
      <c r="B8" s="1809"/>
      <c r="C8" s="1849"/>
      <c r="D8" s="1887"/>
      <c r="E8" s="1849"/>
      <c r="F8" s="1887"/>
      <c r="G8" s="1815"/>
      <c r="H8" s="1805"/>
    </row>
    <row r="9" spans="1:9" ht="28.5" customHeight="1">
      <c r="A9" s="1814"/>
      <c r="B9" s="1814"/>
      <c r="C9" s="1022" t="s">
        <v>35</v>
      </c>
      <c r="D9" s="1022" t="s">
        <v>36</v>
      </c>
      <c r="E9" s="1022" t="s">
        <v>35</v>
      </c>
      <c r="F9" s="1022" t="s">
        <v>36</v>
      </c>
      <c r="G9" s="1023" t="s">
        <v>35</v>
      </c>
      <c r="H9" s="1813"/>
    </row>
    <row r="10" spans="1:9" s="499" customFormat="1" ht="15" customHeight="1">
      <c r="A10" s="757">
        <v>2016</v>
      </c>
      <c r="B10" s="803" t="s">
        <v>37</v>
      </c>
      <c r="C10" s="749" t="s">
        <v>1753</v>
      </c>
      <c r="D10" s="751" t="s">
        <v>15</v>
      </c>
      <c r="E10" s="749" t="s">
        <v>1754</v>
      </c>
      <c r="F10" s="745" t="s">
        <v>15</v>
      </c>
      <c r="G10" s="749" t="s">
        <v>626</v>
      </c>
      <c r="H10" s="1040">
        <v>-46159.5</v>
      </c>
    </row>
    <row r="11" spans="1:9" s="584" customFormat="1" ht="15" customHeight="1">
      <c r="A11" s="770">
        <v>2017</v>
      </c>
      <c r="B11" s="1041" t="s">
        <v>37</v>
      </c>
      <c r="C11" s="749" t="s">
        <v>1755</v>
      </c>
      <c r="D11" s="745" t="s">
        <v>15</v>
      </c>
      <c r="E11" s="749" t="s">
        <v>1997</v>
      </c>
      <c r="F11" s="745" t="s">
        <v>15</v>
      </c>
      <c r="G11" s="749" t="s">
        <v>1756</v>
      </c>
      <c r="H11" s="1564" t="s">
        <v>1757</v>
      </c>
    </row>
    <row r="12" spans="1:9" s="125" customFormat="1" ht="14.25" customHeight="1">
      <c r="A12" s="757"/>
      <c r="B12" s="803"/>
      <c r="C12" s="187"/>
      <c r="D12" s="745"/>
      <c r="E12" s="187"/>
      <c r="F12" s="745"/>
      <c r="G12" s="749"/>
      <c r="H12" s="1040"/>
    </row>
    <row r="13" spans="1:9" s="584" customFormat="1" ht="15" customHeight="1">
      <c r="A13" s="742">
        <v>2017</v>
      </c>
      <c r="B13" s="571" t="s">
        <v>642</v>
      </c>
      <c r="C13" s="749">
        <v>106.4</v>
      </c>
      <c r="D13" s="751">
        <v>100.3</v>
      </c>
      <c r="E13" s="187" t="s">
        <v>15</v>
      </c>
      <c r="F13" s="751" t="s">
        <v>15</v>
      </c>
      <c r="G13" s="749">
        <v>99</v>
      </c>
      <c r="H13" s="1040" t="s">
        <v>15</v>
      </c>
      <c r="I13" s="607"/>
    </row>
    <row r="14" spans="1:9" s="584" customFormat="1" ht="15" customHeight="1">
      <c r="A14" s="747"/>
      <c r="B14" s="676" t="s">
        <v>640</v>
      </c>
      <c r="C14" s="749">
        <v>108.5</v>
      </c>
      <c r="D14" s="751">
        <v>106.7</v>
      </c>
      <c r="E14" s="187" t="s">
        <v>15</v>
      </c>
      <c r="F14" s="751" t="s">
        <v>15</v>
      </c>
      <c r="G14" s="749">
        <v>103.4</v>
      </c>
      <c r="H14" s="1040" t="s">
        <v>15</v>
      </c>
      <c r="I14" s="607"/>
    </row>
    <row r="15" spans="1:9" s="1226" customFormat="1" ht="15" customHeight="1">
      <c r="A15" s="747">
        <v>2018</v>
      </c>
      <c r="B15" s="1277" t="s">
        <v>615</v>
      </c>
      <c r="C15" s="749">
        <v>105.5</v>
      </c>
      <c r="D15" s="751">
        <v>98</v>
      </c>
      <c r="E15" s="749" t="s">
        <v>15</v>
      </c>
      <c r="F15" s="751" t="s">
        <v>15</v>
      </c>
      <c r="G15" s="749">
        <v>106.6</v>
      </c>
      <c r="H15" s="1040">
        <v>3127.6</v>
      </c>
      <c r="I15" s="1739"/>
    </row>
    <row r="16" spans="1:9" s="502" customFormat="1" ht="13.5" customHeight="1">
      <c r="A16" s="1042"/>
      <c r="B16" s="754" t="s">
        <v>641</v>
      </c>
      <c r="C16" s="187">
        <v>107</v>
      </c>
      <c r="D16" s="745">
        <v>102</v>
      </c>
      <c r="E16" s="187" t="s">
        <v>15</v>
      </c>
      <c r="F16" s="751" t="s">
        <v>15</v>
      </c>
      <c r="G16" s="187">
        <v>110.3</v>
      </c>
      <c r="H16" s="1043">
        <v>9535.5</v>
      </c>
      <c r="I16" s="711"/>
    </row>
    <row r="17" spans="1:9" s="1633" customFormat="1" ht="13.5" customHeight="1">
      <c r="A17" s="1042"/>
      <c r="B17" s="1689" t="s">
        <v>642</v>
      </c>
      <c r="C17" s="1690">
        <v>105.3</v>
      </c>
      <c r="D17" s="187">
        <v>98.7</v>
      </c>
      <c r="E17" s="187" t="s">
        <v>15</v>
      </c>
      <c r="F17" s="751" t="s">
        <v>15</v>
      </c>
      <c r="G17" s="187">
        <v>112.4</v>
      </c>
      <c r="H17" s="1774">
        <v>3183.7</v>
      </c>
      <c r="I17" s="711"/>
    </row>
    <row r="18" spans="1:9" s="591" customFormat="1" ht="15" customHeight="1">
      <c r="A18" s="742">
        <v>2017</v>
      </c>
      <c r="B18" s="754" t="s">
        <v>75</v>
      </c>
      <c r="C18" s="187">
        <v>106.2</v>
      </c>
      <c r="D18" s="745">
        <v>91.6</v>
      </c>
      <c r="E18" s="187">
        <v>119.8</v>
      </c>
      <c r="F18" s="745">
        <v>103.5</v>
      </c>
      <c r="G18" s="187" t="s">
        <v>16</v>
      </c>
      <c r="H18" s="1043">
        <v>2351.6</v>
      </c>
      <c r="I18" s="711"/>
    </row>
    <row r="19" spans="1:9" s="591" customFormat="1" ht="15" customHeight="1">
      <c r="A19" s="1042"/>
      <c r="B19" s="754" t="s">
        <v>76</v>
      </c>
      <c r="C19" s="187">
        <v>108.8</v>
      </c>
      <c r="D19" s="745">
        <v>105.8</v>
      </c>
      <c r="E19" s="187">
        <v>123.6</v>
      </c>
      <c r="F19" s="745">
        <v>100.4</v>
      </c>
      <c r="G19" s="189" t="s">
        <v>16</v>
      </c>
      <c r="H19" s="1043">
        <v>4888</v>
      </c>
      <c r="I19" s="711"/>
    </row>
    <row r="20" spans="1:9" s="584" customFormat="1" ht="15" customHeight="1">
      <c r="A20" s="1044"/>
      <c r="B20" s="795" t="s">
        <v>77</v>
      </c>
      <c r="C20" s="749">
        <v>104.4</v>
      </c>
      <c r="D20" s="751">
        <v>105.7</v>
      </c>
      <c r="E20" s="749">
        <v>115.3</v>
      </c>
      <c r="F20" s="751">
        <v>110.8</v>
      </c>
      <c r="G20" s="749">
        <v>99</v>
      </c>
      <c r="H20" s="1738">
        <v>3775.1</v>
      </c>
      <c r="I20" s="607"/>
    </row>
    <row r="21" spans="1:9" s="584" customFormat="1" ht="15" customHeight="1">
      <c r="A21" s="1044"/>
      <c r="B21" s="795" t="s">
        <v>78</v>
      </c>
      <c r="C21" s="749">
        <v>112.3</v>
      </c>
      <c r="D21" s="751">
        <v>105</v>
      </c>
      <c r="E21" s="749">
        <v>120.2</v>
      </c>
      <c r="F21" s="751">
        <v>102.5</v>
      </c>
      <c r="G21" s="768" t="s">
        <v>16</v>
      </c>
      <c r="H21" s="1738">
        <v>2669.3</v>
      </c>
      <c r="I21" s="607"/>
    </row>
    <row r="22" spans="1:9" s="584" customFormat="1" ht="15" customHeight="1">
      <c r="A22" s="1044"/>
      <c r="B22" s="795" t="s">
        <v>79</v>
      </c>
      <c r="C22" s="749">
        <v>109.2</v>
      </c>
      <c r="D22" s="751">
        <v>98.9</v>
      </c>
      <c r="E22" s="749">
        <v>119.9</v>
      </c>
      <c r="F22" s="751">
        <v>105</v>
      </c>
      <c r="G22" s="768" t="s">
        <v>16</v>
      </c>
      <c r="H22" s="1738">
        <v>-2412.4</v>
      </c>
      <c r="I22" s="607"/>
    </row>
    <row r="23" spans="1:9" s="584" customFormat="1" ht="15" customHeight="1">
      <c r="A23" s="1044"/>
      <c r="B23" s="795" t="s">
        <v>80</v>
      </c>
      <c r="C23" s="749">
        <v>102.8</v>
      </c>
      <c r="D23" s="751">
        <v>90</v>
      </c>
      <c r="E23" s="749">
        <v>112.8</v>
      </c>
      <c r="F23" s="751">
        <v>127</v>
      </c>
      <c r="G23" s="749">
        <v>103.4</v>
      </c>
      <c r="H23" s="1738">
        <v>-25353.8</v>
      </c>
      <c r="I23" s="607"/>
    </row>
    <row r="24" spans="1:9" s="584" customFormat="1" ht="15" customHeight="1">
      <c r="A24" s="1044">
        <v>2018</v>
      </c>
      <c r="B24" s="795" t="s">
        <v>81</v>
      </c>
      <c r="C24" s="749">
        <v>108.7</v>
      </c>
      <c r="D24" s="751">
        <v>104.1</v>
      </c>
      <c r="E24" s="749">
        <v>134.69999999999999</v>
      </c>
      <c r="F24" s="751">
        <v>42.2</v>
      </c>
      <c r="G24" s="768" t="s">
        <v>16</v>
      </c>
      <c r="H24" s="750">
        <v>8562.2000000000007</v>
      </c>
      <c r="I24" s="607"/>
    </row>
    <row r="25" spans="1:9" s="584" customFormat="1" ht="15" customHeight="1">
      <c r="A25" s="1044"/>
      <c r="B25" s="795" t="s">
        <v>82</v>
      </c>
      <c r="C25" s="749">
        <v>107.3</v>
      </c>
      <c r="D25" s="751">
        <v>97.7</v>
      </c>
      <c r="E25" s="749">
        <v>131.30000000000001</v>
      </c>
      <c r="F25" s="751">
        <v>103.3</v>
      </c>
      <c r="G25" s="768" t="s">
        <v>16</v>
      </c>
      <c r="H25" s="750">
        <v>4460.8</v>
      </c>
      <c r="I25" s="607"/>
    </row>
    <row r="26" spans="1:9" s="584" customFormat="1" ht="15" customHeight="1">
      <c r="A26" s="1044"/>
      <c r="B26" s="795" t="s">
        <v>71</v>
      </c>
      <c r="C26" s="749">
        <v>101.6</v>
      </c>
      <c r="D26" s="751">
        <v>111.2</v>
      </c>
      <c r="E26" s="749">
        <v>116.1</v>
      </c>
      <c r="F26" s="751">
        <v>132.1</v>
      </c>
      <c r="G26" s="749">
        <v>106.6</v>
      </c>
      <c r="H26" s="750">
        <v>3127.6</v>
      </c>
      <c r="I26" s="607"/>
    </row>
    <row r="27" spans="1:9" s="584" customFormat="1" ht="15" customHeight="1">
      <c r="A27" s="1044"/>
      <c r="B27" s="795" t="s">
        <v>72</v>
      </c>
      <c r="C27" s="749">
        <v>109.3</v>
      </c>
      <c r="D27" s="751">
        <v>93.2</v>
      </c>
      <c r="E27" s="749">
        <v>119.7</v>
      </c>
      <c r="F27" s="751">
        <v>101</v>
      </c>
      <c r="G27" s="768" t="s">
        <v>16</v>
      </c>
      <c r="H27" s="1738">
        <v>9325.2000000000007</v>
      </c>
      <c r="I27" s="607"/>
    </row>
    <row r="28" spans="1:9" s="584" customFormat="1" ht="15" customHeight="1">
      <c r="A28" s="1044"/>
      <c r="B28" s="795" t="s">
        <v>73</v>
      </c>
      <c r="C28" s="749">
        <v>105.2</v>
      </c>
      <c r="D28" s="751">
        <v>101.4</v>
      </c>
      <c r="E28" s="749">
        <v>120.7</v>
      </c>
      <c r="F28" s="751">
        <v>112.9</v>
      </c>
      <c r="G28" s="768" t="s">
        <v>16</v>
      </c>
      <c r="H28" s="750">
        <v>9585.2999999999993</v>
      </c>
      <c r="I28" s="607"/>
    </row>
    <row r="29" spans="1:9" s="584" customFormat="1" ht="15" customHeight="1">
      <c r="A29" s="1044"/>
      <c r="B29" s="795" t="s">
        <v>74</v>
      </c>
      <c r="C29" s="749">
        <v>106.7</v>
      </c>
      <c r="D29" s="751">
        <v>104.2</v>
      </c>
      <c r="E29" s="749">
        <v>124.7</v>
      </c>
      <c r="F29" s="751">
        <v>120.6</v>
      </c>
      <c r="G29" s="749">
        <v>110.3</v>
      </c>
      <c r="H29" s="750">
        <v>9535.5</v>
      </c>
      <c r="I29" s="607"/>
    </row>
    <row r="30" spans="1:9" s="584" customFormat="1" ht="15" customHeight="1">
      <c r="A30" s="1044"/>
      <c r="B30" s="1699" t="s">
        <v>75</v>
      </c>
      <c r="C30" s="1700">
        <v>110.3</v>
      </c>
      <c r="D30" s="1698">
        <v>94.6</v>
      </c>
      <c r="E30" s="1700">
        <v>118.7</v>
      </c>
      <c r="F30" s="1698">
        <v>98.5</v>
      </c>
      <c r="G30" s="1737" t="s">
        <v>16</v>
      </c>
      <c r="H30" s="750">
        <v>-858.7</v>
      </c>
      <c r="I30" s="607"/>
    </row>
    <row r="31" spans="1:9" s="584" customFormat="1" ht="15" customHeight="1">
      <c r="A31" s="1044"/>
      <c r="B31" s="1699" t="s">
        <v>76</v>
      </c>
      <c r="C31" s="1700">
        <v>105</v>
      </c>
      <c r="D31" s="1698">
        <v>100.8</v>
      </c>
      <c r="E31" s="1700">
        <v>120.1</v>
      </c>
      <c r="F31" s="1698">
        <v>101.6</v>
      </c>
      <c r="G31" s="1737" t="s">
        <v>16</v>
      </c>
      <c r="H31" s="750">
        <v>1052.2</v>
      </c>
      <c r="I31" s="607"/>
    </row>
    <row r="32" spans="1:9" s="584" customFormat="1" ht="15" customHeight="1">
      <c r="A32" s="1044"/>
      <c r="B32" s="1699" t="s">
        <v>77</v>
      </c>
      <c r="C32" s="1700">
        <v>102.7</v>
      </c>
      <c r="D32" s="1698">
        <v>103.3</v>
      </c>
      <c r="E32" s="1700">
        <v>116.5</v>
      </c>
      <c r="F32" s="1698">
        <v>107.5</v>
      </c>
      <c r="G32" s="1700">
        <v>112.4</v>
      </c>
      <c r="H32" s="1738">
        <v>3183.7</v>
      </c>
      <c r="I32" s="607"/>
    </row>
    <row r="33" spans="1:9" s="125" customFormat="1" ht="20.100000000000001" customHeight="1">
      <c r="A33" s="2473" t="s">
        <v>787</v>
      </c>
      <c r="B33" s="2473"/>
      <c r="C33" s="2473"/>
      <c r="D33" s="2473"/>
      <c r="E33" s="2473"/>
      <c r="F33" s="2473"/>
      <c r="G33" s="2473"/>
      <c r="H33" s="2473"/>
      <c r="I33" s="711"/>
    </row>
    <row r="34" spans="1:9" s="1320" customFormat="1" ht="12" customHeight="1">
      <c r="A34" s="1789" t="s">
        <v>786</v>
      </c>
      <c r="B34" s="1789"/>
      <c r="C34" s="1789"/>
      <c r="D34" s="1789"/>
      <c r="E34" s="1789"/>
      <c r="F34" s="1789"/>
      <c r="G34" s="1789"/>
      <c r="H34" s="1789"/>
    </row>
  </sheetData>
  <mergeCells count="10">
    <mergeCell ref="A1:D1"/>
    <mergeCell ref="A2:D2"/>
    <mergeCell ref="A34:H34"/>
    <mergeCell ref="A33:H33"/>
    <mergeCell ref="A3:B9"/>
    <mergeCell ref="C3:F3"/>
    <mergeCell ref="H3:H9"/>
    <mergeCell ref="E4:F8"/>
    <mergeCell ref="C4:D8"/>
    <mergeCell ref="G3:G8"/>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92" display="Powrót do spisu tablic"/>
    <hyperlink ref="F2" location="'Spis tablic     List of tables'!A92"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showGridLines="0" zoomScaleNormal="100" workbookViewId="0">
      <selection activeCell="J1" sqref="J1"/>
    </sheetView>
  </sheetViews>
  <sheetFormatPr defaultRowHeight="13.8"/>
  <cols>
    <col min="1" max="1" width="6.69921875" customWidth="1"/>
    <col min="2" max="2" width="13.69921875" customWidth="1"/>
    <col min="3" max="9" width="12.59765625" customWidth="1"/>
    <col min="10" max="10" width="12.59765625" style="484" customWidth="1"/>
    <col min="11" max="11" width="12.59765625" customWidth="1"/>
  </cols>
  <sheetData>
    <row r="1" spans="1:12">
      <c r="A1" s="1893" t="s">
        <v>468</v>
      </c>
      <c r="B1" s="1893"/>
      <c r="C1" s="1893"/>
      <c r="D1" s="1894"/>
      <c r="E1" s="1894"/>
      <c r="F1" s="514"/>
      <c r="J1" s="97" t="s">
        <v>31</v>
      </c>
    </row>
    <row r="2" spans="1:12">
      <c r="A2" s="1892" t="s">
        <v>154</v>
      </c>
      <c r="B2" s="1892"/>
      <c r="C2" s="1892"/>
      <c r="D2" s="111"/>
      <c r="E2" s="111"/>
      <c r="F2" s="514"/>
      <c r="J2" s="1322" t="s">
        <v>283</v>
      </c>
      <c r="K2" s="1306"/>
      <c r="L2" s="1306"/>
    </row>
    <row r="3" spans="1:12" s="1306" customFormat="1">
      <c r="A3" s="1918" t="s">
        <v>469</v>
      </c>
      <c r="B3" s="1918"/>
      <c r="C3" s="1918"/>
      <c r="D3" s="1918"/>
      <c r="E3" s="1918"/>
      <c r="F3" s="1918"/>
    </row>
    <row r="4" spans="1:12" s="1306" customFormat="1">
      <c r="A4" s="1919" t="s">
        <v>155</v>
      </c>
      <c r="B4" s="1919"/>
      <c r="C4" s="1919"/>
      <c r="D4" s="1919"/>
      <c r="E4" s="1919"/>
      <c r="F4" s="1919"/>
    </row>
    <row r="5" spans="1:12" ht="12" customHeight="1">
      <c r="A5" s="175"/>
      <c r="B5" s="175"/>
      <c r="C5" s="175"/>
      <c r="D5" s="175"/>
      <c r="E5" s="175"/>
      <c r="F5" s="175"/>
      <c r="G5" s="175"/>
      <c r="H5" s="197"/>
      <c r="I5" s="197"/>
      <c r="J5" s="197"/>
      <c r="K5" s="197"/>
    </row>
    <row r="6" spans="1:12" ht="15.9" customHeight="1">
      <c r="A6" s="1905" t="s">
        <v>930</v>
      </c>
      <c r="B6" s="1920"/>
      <c r="C6" s="1914" t="s">
        <v>929</v>
      </c>
      <c r="D6" s="1900"/>
      <c r="E6" s="1900"/>
      <c r="F6" s="1900"/>
      <c r="G6" s="1900"/>
      <c r="H6" s="1900"/>
      <c r="I6" s="1900"/>
      <c r="J6" s="812"/>
      <c r="K6" s="813"/>
    </row>
    <row r="7" spans="1:12" ht="15.9" customHeight="1">
      <c r="A7" s="1920"/>
      <c r="B7" s="1920"/>
      <c r="C7" s="421"/>
      <c r="D7" s="421"/>
      <c r="E7" s="421"/>
      <c r="F7" s="421"/>
      <c r="G7" s="421"/>
      <c r="H7" s="813"/>
      <c r="I7" s="813"/>
      <c r="J7" s="1816" t="s">
        <v>938</v>
      </c>
      <c r="K7" s="1804" t="s">
        <v>939</v>
      </c>
    </row>
    <row r="8" spans="1:12" ht="140.1" customHeight="1">
      <c r="A8" s="1920"/>
      <c r="B8" s="1921"/>
      <c r="C8" s="1904" t="s">
        <v>931</v>
      </c>
      <c r="D8" s="1916" t="s">
        <v>932</v>
      </c>
      <c r="E8" s="1916" t="s">
        <v>933</v>
      </c>
      <c r="F8" s="1916" t="s">
        <v>934</v>
      </c>
      <c r="G8" s="1916" t="s">
        <v>935</v>
      </c>
      <c r="H8" s="1816" t="s">
        <v>936</v>
      </c>
      <c r="I8" s="1804" t="s">
        <v>937</v>
      </c>
      <c r="J8" s="1925"/>
      <c r="K8" s="1805"/>
    </row>
    <row r="9" spans="1:12" ht="14.25" customHeight="1">
      <c r="A9" s="1920"/>
      <c r="B9" s="1921"/>
      <c r="C9" s="1906"/>
      <c r="D9" s="1927"/>
      <c r="E9" s="1927"/>
      <c r="F9" s="1927"/>
      <c r="G9" s="1927"/>
      <c r="H9" s="1817"/>
      <c r="I9" s="1926"/>
      <c r="J9" s="1901"/>
      <c r="K9" s="1924"/>
    </row>
    <row r="10" spans="1:12" ht="24" customHeight="1">
      <c r="A10" s="1922"/>
      <c r="B10" s="1923"/>
      <c r="C10" s="1915" t="s">
        <v>850</v>
      </c>
      <c r="D10" s="1915"/>
      <c r="E10" s="1915"/>
      <c r="F10" s="1915"/>
      <c r="G10" s="1915"/>
      <c r="H10" s="1915"/>
      <c r="I10" s="1915"/>
      <c r="J10" s="1915"/>
      <c r="K10" s="1900"/>
    </row>
    <row r="11" spans="1:12" s="590" customFormat="1" ht="16.2" customHeight="1">
      <c r="A11" s="348">
        <v>2017</v>
      </c>
      <c r="B11" s="109" t="s">
        <v>75</v>
      </c>
      <c r="C11" s="142">
        <v>15.272</v>
      </c>
      <c r="D11" s="206">
        <v>9.9480000000000004</v>
      </c>
      <c r="E11" s="206">
        <v>7.3710000000000004</v>
      </c>
      <c r="F11" s="206">
        <v>23.463000000000001</v>
      </c>
      <c r="G11" s="206">
        <v>4.57</v>
      </c>
      <c r="H11" s="168">
        <v>8.3559999999999999</v>
      </c>
      <c r="I11" s="588">
        <v>7.9530000000000003</v>
      </c>
      <c r="J11" s="168">
        <v>9.4819999999999993</v>
      </c>
      <c r="K11" s="814">
        <v>10.02</v>
      </c>
    </row>
    <row r="12" spans="1:12" s="590" customFormat="1" ht="16.2" customHeight="1">
      <c r="A12" s="100"/>
      <c r="B12" s="109" t="s">
        <v>76</v>
      </c>
      <c r="C12" s="142">
        <v>15.273</v>
      </c>
      <c r="D12" s="206">
        <v>9.9550000000000001</v>
      </c>
      <c r="E12" s="206">
        <v>7.3810000000000002</v>
      </c>
      <c r="F12" s="206">
        <v>23.542999999999999</v>
      </c>
      <c r="G12" s="206">
        <v>4.5739999999999998</v>
      </c>
      <c r="H12" s="168">
        <v>8.3439999999999994</v>
      </c>
      <c r="I12" s="588">
        <v>7.95</v>
      </c>
      <c r="J12" s="168">
        <v>9.4689999999999994</v>
      </c>
      <c r="K12" s="814">
        <v>10.028</v>
      </c>
    </row>
    <row r="13" spans="1:12" s="590" customFormat="1" ht="16.2" customHeight="1">
      <c r="A13" s="100"/>
      <c r="B13" s="109" t="s">
        <v>77</v>
      </c>
      <c r="C13" s="142">
        <v>15.3</v>
      </c>
      <c r="D13" s="206">
        <v>9.9329999999999998</v>
      </c>
      <c r="E13" s="206">
        <v>7.3840000000000003</v>
      </c>
      <c r="F13" s="206">
        <v>23.538</v>
      </c>
      <c r="G13" s="206">
        <v>4.617</v>
      </c>
      <c r="H13" s="168">
        <v>8.3569999999999993</v>
      </c>
      <c r="I13" s="588">
        <v>7.9649999999999999</v>
      </c>
      <c r="J13" s="168">
        <v>9.4589999999999996</v>
      </c>
      <c r="K13" s="814">
        <v>10.035</v>
      </c>
    </row>
    <row r="14" spans="1:12" s="635" customFormat="1" ht="16.2" customHeight="1">
      <c r="A14" s="100"/>
      <c r="B14" s="109" t="s">
        <v>78</v>
      </c>
      <c r="C14" s="142">
        <v>15.071999999999999</v>
      </c>
      <c r="D14" s="206">
        <v>9.9480000000000004</v>
      </c>
      <c r="E14" s="206">
        <v>7.3949999999999996</v>
      </c>
      <c r="F14" s="206">
        <v>23.774000000000001</v>
      </c>
      <c r="G14" s="206">
        <v>4.6740000000000004</v>
      </c>
      <c r="H14" s="168">
        <v>8.39</v>
      </c>
      <c r="I14" s="588">
        <v>7.9889999999999999</v>
      </c>
      <c r="J14" s="168">
        <v>9.4440000000000008</v>
      </c>
      <c r="K14" s="814">
        <v>10.013</v>
      </c>
    </row>
    <row r="15" spans="1:12" s="635" customFormat="1" ht="16.2" customHeight="1">
      <c r="A15" s="100"/>
      <c r="B15" s="109" t="s">
        <v>79</v>
      </c>
      <c r="C15" s="142">
        <v>15.09</v>
      </c>
      <c r="D15" s="206">
        <v>9.9309999999999992</v>
      </c>
      <c r="E15" s="206">
        <v>7.28</v>
      </c>
      <c r="F15" s="206">
        <v>23.870999999999999</v>
      </c>
      <c r="G15" s="206">
        <v>4.7050000000000001</v>
      </c>
      <c r="H15" s="168">
        <v>8.39</v>
      </c>
      <c r="I15" s="588">
        <v>7.9779999999999998</v>
      </c>
      <c r="J15" s="168">
        <v>9.4339999999999993</v>
      </c>
      <c r="K15" s="814">
        <v>10.016999999999999</v>
      </c>
    </row>
    <row r="16" spans="1:12" s="635" customFormat="1" ht="16.2" customHeight="1">
      <c r="A16" s="100"/>
      <c r="B16" s="109" t="s">
        <v>80</v>
      </c>
      <c r="C16" s="142">
        <v>15.096</v>
      </c>
      <c r="D16" s="206">
        <v>9.8710000000000004</v>
      </c>
      <c r="E16" s="206">
        <v>7.2350000000000003</v>
      </c>
      <c r="F16" s="206">
        <v>23.895</v>
      </c>
      <c r="G16" s="206">
        <v>4.694</v>
      </c>
      <c r="H16" s="168">
        <v>8.4139999999999997</v>
      </c>
      <c r="I16" s="588">
        <v>7.9340000000000002</v>
      </c>
      <c r="J16" s="168">
        <v>9.423</v>
      </c>
      <c r="K16" s="814">
        <v>9.9570000000000007</v>
      </c>
    </row>
    <row r="17" spans="1:11" s="635" customFormat="1" ht="16.2" customHeight="1">
      <c r="A17" s="100"/>
      <c r="B17" s="109"/>
      <c r="C17" s="142"/>
      <c r="D17" s="206"/>
      <c r="E17" s="206"/>
      <c r="F17" s="206"/>
      <c r="G17" s="206"/>
      <c r="H17" s="168"/>
      <c r="I17" s="588"/>
      <c r="J17" s="168"/>
      <c r="K17" s="814"/>
    </row>
    <row r="18" spans="1:11" s="635" customFormat="1" ht="16.2" customHeight="1">
      <c r="A18" s="348">
        <v>2018</v>
      </c>
      <c r="B18" s="109" t="s">
        <v>81</v>
      </c>
      <c r="C18" s="142">
        <v>15.599</v>
      </c>
      <c r="D18" s="206">
        <v>9.7919999999999998</v>
      </c>
      <c r="E18" s="206">
        <v>7.26</v>
      </c>
      <c r="F18" s="206">
        <v>24.198</v>
      </c>
      <c r="G18" s="206">
        <v>4.742</v>
      </c>
      <c r="H18" s="168">
        <v>8.4600000000000009</v>
      </c>
      <c r="I18" s="588">
        <v>8.4730000000000008</v>
      </c>
      <c r="J18" s="168">
        <v>10.217000000000001</v>
      </c>
      <c r="K18" s="814">
        <v>10.282</v>
      </c>
    </row>
    <row r="19" spans="1:11" s="635" customFormat="1" ht="16.2" customHeight="1">
      <c r="A19" s="100"/>
      <c r="B19" s="109" t="s">
        <v>82</v>
      </c>
      <c r="C19" s="142">
        <v>15.632</v>
      </c>
      <c r="D19" s="206">
        <v>9.8859999999999992</v>
      </c>
      <c r="E19" s="206">
        <v>7.2629999999999999</v>
      </c>
      <c r="F19" s="206">
        <v>24.239000000000001</v>
      </c>
      <c r="G19" s="206">
        <v>4.7729999999999997</v>
      </c>
      <c r="H19" s="168">
        <v>8.5380000000000003</v>
      </c>
      <c r="I19" s="588">
        <v>8.4770000000000003</v>
      </c>
      <c r="J19" s="168">
        <v>10.222</v>
      </c>
      <c r="K19" s="814">
        <v>10.332000000000001</v>
      </c>
    </row>
    <row r="20" spans="1:11" s="635" customFormat="1" ht="16.2" customHeight="1">
      <c r="A20" s="100"/>
      <c r="B20" s="109" t="s">
        <v>71</v>
      </c>
      <c r="C20" s="142">
        <v>15.717000000000001</v>
      </c>
      <c r="D20" s="206">
        <v>9.9139999999999997</v>
      </c>
      <c r="E20" s="206">
        <v>7.2569999999999997</v>
      </c>
      <c r="F20" s="206">
        <v>24.327000000000002</v>
      </c>
      <c r="G20" s="206">
        <v>4.8220000000000001</v>
      </c>
      <c r="H20" s="168">
        <v>8.3059999999999992</v>
      </c>
      <c r="I20" s="588">
        <v>8.5069999999999997</v>
      </c>
      <c r="J20" s="168">
        <v>10.228999999999999</v>
      </c>
      <c r="K20" s="814">
        <v>10.316000000000001</v>
      </c>
    </row>
    <row r="21" spans="1:11" s="635" customFormat="1" ht="16.2" customHeight="1">
      <c r="A21" s="100"/>
      <c r="B21" s="109" t="s">
        <v>72</v>
      </c>
      <c r="C21" s="142">
        <v>15.73</v>
      </c>
      <c r="D21" s="206">
        <v>10.016999999999999</v>
      </c>
      <c r="E21" s="206">
        <v>7.3</v>
      </c>
      <c r="F21" s="206">
        <v>24.6</v>
      </c>
      <c r="G21" s="206">
        <v>4.8259999999999996</v>
      </c>
      <c r="H21" s="168">
        <v>8.6059999999999999</v>
      </c>
      <c r="I21" s="588">
        <v>8.51</v>
      </c>
      <c r="J21" s="168">
        <v>10.151</v>
      </c>
      <c r="K21" s="814">
        <v>10.3</v>
      </c>
    </row>
    <row r="22" spans="1:11" s="635" customFormat="1" ht="16.2" customHeight="1">
      <c r="A22" s="100"/>
      <c r="B22" s="109" t="s">
        <v>73</v>
      </c>
      <c r="C22" s="142">
        <v>15.73</v>
      </c>
      <c r="D22" s="206">
        <v>10</v>
      </c>
      <c r="E22" s="206">
        <v>7.3</v>
      </c>
      <c r="F22" s="206">
        <v>24.7</v>
      </c>
      <c r="G22" s="206">
        <v>4.8</v>
      </c>
      <c r="H22" s="168">
        <v>8.6</v>
      </c>
      <c r="I22" s="588">
        <v>8.5</v>
      </c>
      <c r="J22" s="168">
        <v>10.199999999999999</v>
      </c>
      <c r="K22" s="814">
        <v>10.4</v>
      </c>
    </row>
    <row r="23" spans="1:11" s="635" customFormat="1" ht="16.2" customHeight="1">
      <c r="A23" s="100"/>
      <c r="B23" s="109" t="s">
        <v>74</v>
      </c>
      <c r="C23" s="142">
        <v>15.673999999999999</v>
      </c>
      <c r="D23" s="206">
        <v>10.067</v>
      </c>
      <c r="E23" s="206">
        <v>7.31</v>
      </c>
      <c r="F23" s="206">
        <v>24.774999999999999</v>
      </c>
      <c r="G23" s="206">
        <v>4.867</v>
      </c>
      <c r="H23" s="168">
        <v>8.6229999999999993</v>
      </c>
      <c r="I23" s="588">
        <v>8.532</v>
      </c>
      <c r="J23" s="168">
        <v>10.166</v>
      </c>
      <c r="K23" s="814">
        <v>10.507</v>
      </c>
    </row>
    <row r="24" spans="1:11" s="635" customFormat="1" ht="16.2" customHeight="1">
      <c r="A24" s="100"/>
      <c r="B24" s="109" t="s">
        <v>75</v>
      </c>
      <c r="C24" s="1588">
        <v>15.785</v>
      </c>
      <c r="D24" s="1586">
        <v>10.093999999999999</v>
      </c>
      <c r="E24" s="1586">
        <v>7.343</v>
      </c>
      <c r="F24" s="1586">
        <v>24.876999999999999</v>
      </c>
      <c r="G24" s="1586">
        <v>4.859</v>
      </c>
      <c r="H24" s="1589">
        <v>8.5809999999999995</v>
      </c>
      <c r="I24" s="1590">
        <v>8.5419999999999998</v>
      </c>
      <c r="J24" s="1589">
        <v>10.115</v>
      </c>
      <c r="K24" s="814">
        <v>10.464</v>
      </c>
    </row>
    <row r="25" spans="1:11" s="635" customFormat="1" ht="16.2" customHeight="1">
      <c r="A25" s="100"/>
      <c r="B25" s="109" t="s">
        <v>76</v>
      </c>
      <c r="C25" s="1588">
        <v>15.811</v>
      </c>
      <c r="D25" s="1586">
        <v>10.446999999999999</v>
      </c>
      <c r="E25" s="1586">
        <v>7.3250000000000002</v>
      </c>
      <c r="F25" s="1586">
        <v>24.95</v>
      </c>
      <c r="G25" s="1586">
        <v>4.8390000000000004</v>
      </c>
      <c r="H25" s="1589">
        <v>8.6050000000000004</v>
      </c>
      <c r="I25" s="1590">
        <v>8.5440000000000005</v>
      </c>
      <c r="J25" s="1589">
        <v>10.125999999999999</v>
      </c>
      <c r="K25" s="814">
        <v>10.446</v>
      </c>
    </row>
    <row r="26" spans="1:11" s="635" customFormat="1" ht="16.2" customHeight="1">
      <c r="A26" s="100"/>
      <c r="B26" s="109" t="s">
        <v>77</v>
      </c>
      <c r="C26" s="1588">
        <v>15.738</v>
      </c>
      <c r="D26" s="1586">
        <v>10.388999999999999</v>
      </c>
      <c r="E26" s="1586">
        <v>7.3040000000000003</v>
      </c>
      <c r="F26" s="1586">
        <v>25.024000000000001</v>
      </c>
      <c r="G26" s="1586">
        <v>4.7939999999999996</v>
      </c>
      <c r="H26" s="1589">
        <v>8.6430000000000007</v>
      </c>
      <c r="I26" s="1590">
        <v>8.5449999999999999</v>
      </c>
      <c r="J26" s="1589">
        <v>10.134</v>
      </c>
      <c r="K26" s="814">
        <v>10.385</v>
      </c>
    </row>
    <row r="27" spans="1:11" ht="16.2" customHeight="1">
      <c r="A27" s="102"/>
      <c r="B27" s="103" t="s">
        <v>43</v>
      </c>
      <c r="C27" s="146">
        <v>102.9</v>
      </c>
      <c r="D27" s="146">
        <v>104.6</v>
      </c>
      <c r="E27" s="146">
        <v>98.9</v>
      </c>
      <c r="F27" s="146">
        <v>106.3</v>
      </c>
      <c r="G27" s="146">
        <v>103.8</v>
      </c>
      <c r="H27" s="146">
        <v>103.4</v>
      </c>
      <c r="I27" s="146">
        <v>107.3</v>
      </c>
      <c r="J27" s="146">
        <v>107.1</v>
      </c>
      <c r="K27" s="357">
        <v>103.5</v>
      </c>
    </row>
    <row r="28" spans="1:11" ht="16.2" customHeight="1">
      <c r="A28" s="102"/>
      <c r="B28" s="254" t="s">
        <v>44</v>
      </c>
      <c r="C28" s="242">
        <v>99.5</v>
      </c>
      <c r="D28" s="242">
        <v>99.4</v>
      </c>
      <c r="E28" s="242">
        <v>99.7</v>
      </c>
      <c r="F28" s="242">
        <v>100.3</v>
      </c>
      <c r="G28" s="242">
        <v>99.1</v>
      </c>
      <c r="H28" s="242">
        <v>100.4</v>
      </c>
      <c r="I28" s="242">
        <v>100</v>
      </c>
      <c r="J28" s="242">
        <v>100.1</v>
      </c>
      <c r="K28" s="368">
        <v>99.4</v>
      </c>
    </row>
    <row r="29" spans="1:11" s="16" customFormat="1" ht="17.100000000000001" customHeight="1">
      <c r="A29" s="241" t="s">
        <v>597</v>
      </c>
      <c r="B29" s="239"/>
      <c r="C29" s="240"/>
      <c r="D29" s="240"/>
      <c r="E29" s="240"/>
      <c r="F29" s="240"/>
      <c r="G29" s="240"/>
      <c r="H29" s="240"/>
      <c r="I29" s="240"/>
      <c r="J29" s="240"/>
    </row>
    <row r="30" spans="1:11" s="1321" customFormat="1" ht="11.25" customHeight="1">
      <c r="A30" s="1902" t="s">
        <v>464</v>
      </c>
      <c r="B30" s="1902"/>
      <c r="C30" s="1902"/>
      <c r="D30" s="1902"/>
      <c r="E30" s="1902"/>
      <c r="F30" s="1538"/>
    </row>
  </sheetData>
  <mergeCells count="17">
    <mergeCell ref="D8:D9"/>
    <mergeCell ref="A1:E1"/>
    <mergeCell ref="A2:C2"/>
    <mergeCell ref="A3:F3"/>
    <mergeCell ref="A4:F4"/>
    <mergeCell ref="A30:E30"/>
    <mergeCell ref="A6:B10"/>
    <mergeCell ref="C6:I6"/>
    <mergeCell ref="C10:K10"/>
    <mergeCell ref="K7:K9"/>
    <mergeCell ref="J7:J9"/>
    <mergeCell ref="H8:H9"/>
    <mergeCell ref="I8:I9"/>
    <mergeCell ref="E8:E9"/>
    <mergeCell ref="C8:C9"/>
    <mergeCell ref="F8:F9"/>
    <mergeCell ref="G8:G9"/>
  </mergeCells>
  <phoneticPr fontId="0" type="noConversion"/>
  <hyperlinks>
    <hyperlink ref="J1" location="'Spis tablic     List of tables'!A10" display="Powrót do spisu tablic"/>
    <hyperlink ref="J2" location="'Spis tablic     List of tables'!A13" display="Return to list of tables"/>
  </hyperlinks>
  <pageMargins left="0.39370078740157483" right="0.39370078740157483" top="0.19685039370078741" bottom="0.19685039370078741" header="0.31496062992125984" footer="0.31496062992125984"/>
  <pageSetup paperSize="9" scale="95" orientation="landscape"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9"/>
  <sheetViews>
    <sheetView zoomScaleNormal="100" workbookViewId="0">
      <selection sqref="A1:H1"/>
    </sheetView>
  </sheetViews>
  <sheetFormatPr defaultColWidth="9" defaultRowHeight="13.8"/>
  <cols>
    <col min="1" max="1" width="16.09765625" style="198" customWidth="1"/>
    <col min="2" max="14" width="8.69921875" style="198" customWidth="1"/>
    <col min="15" max="16384" width="9" style="198"/>
  </cols>
  <sheetData>
    <row r="1" spans="1:14">
      <c r="A1" s="2477" t="s">
        <v>825</v>
      </c>
      <c r="B1" s="2477"/>
      <c r="C1" s="2477"/>
      <c r="D1" s="2477"/>
      <c r="E1" s="2477"/>
      <c r="F1" s="2477"/>
      <c r="G1" s="2477"/>
      <c r="H1" s="2477"/>
      <c r="I1" s="229"/>
      <c r="M1" s="2359" t="s">
        <v>31</v>
      </c>
      <c r="N1" s="2359"/>
    </row>
    <row r="2" spans="1:14" s="1326" customFormat="1">
      <c r="A2" s="2053" t="s">
        <v>289</v>
      </c>
      <c r="B2" s="2053"/>
      <c r="C2" s="2053"/>
      <c r="D2" s="2053"/>
      <c r="E2" s="2053"/>
      <c r="F2" s="2053"/>
      <c r="G2" s="2053"/>
      <c r="H2" s="1327"/>
      <c r="M2" s="2360" t="s">
        <v>283</v>
      </c>
      <c r="N2" s="2360"/>
    </row>
    <row r="3" spans="1:14">
      <c r="A3" s="2377" t="s">
        <v>1655</v>
      </c>
      <c r="B3" s="2318" t="s">
        <v>1937</v>
      </c>
      <c r="C3" s="2479"/>
      <c r="D3" s="2480"/>
      <c r="E3" s="2478" t="s">
        <v>2086</v>
      </c>
      <c r="F3" s="1917"/>
      <c r="G3" s="1917"/>
      <c r="H3" s="1917"/>
      <c r="I3" s="1917"/>
      <c r="J3" s="1917"/>
      <c r="K3" s="1917"/>
      <c r="L3" s="1917"/>
      <c r="M3" s="1917"/>
      <c r="N3" s="1917"/>
    </row>
    <row r="4" spans="1:14" ht="40.5" customHeight="1">
      <c r="A4" s="2483"/>
      <c r="B4" s="2481"/>
      <c r="C4" s="2481"/>
      <c r="D4" s="2482"/>
      <c r="E4" s="2225"/>
      <c r="F4" s="2163"/>
      <c r="G4" s="2163"/>
      <c r="H4" s="2163"/>
      <c r="I4" s="2163"/>
      <c r="J4" s="2163"/>
      <c r="K4" s="2163"/>
      <c r="L4" s="2163"/>
      <c r="M4" s="2163"/>
      <c r="N4" s="2163"/>
    </row>
    <row r="5" spans="1:14" ht="14.25" customHeight="1">
      <c r="A5" s="2153"/>
      <c r="B5" s="1955" t="s">
        <v>1656</v>
      </c>
      <c r="C5" s="1955" t="s">
        <v>1657</v>
      </c>
      <c r="D5" s="1955" t="s">
        <v>1658</v>
      </c>
      <c r="E5" s="2037" t="s">
        <v>1659</v>
      </c>
      <c r="F5" s="2041" t="s">
        <v>1660</v>
      </c>
      <c r="G5" s="2056" t="s">
        <v>1661</v>
      </c>
      <c r="H5" s="1045"/>
      <c r="I5" s="2041" t="s">
        <v>1663</v>
      </c>
      <c r="J5" s="2041" t="s">
        <v>1664</v>
      </c>
      <c r="K5" s="2041" t="s">
        <v>1665</v>
      </c>
      <c r="L5" s="2056" t="s">
        <v>1666</v>
      </c>
      <c r="M5" s="1045"/>
      <c r="N5" s="2474" t="s">
        <v>1668</v>
      </c>
    </row>
    <row r="6" spans="1:14">
      <c r="A6" s="2153"/>
      <c r="B6" s="1968"/>
      <c r="C6" s="1968"/>
      <c r="D6" s="1968"/>
      <c r="E6" s="2037"/>
      <c r="F6" s="2041"/>
      <c r="G6" s="2056"/>
      <c r="H6" s="1045"/>
      <c r="I6" s="2041"/>
      <c r="J6" s="2041"/>
      <c r="K6" s="2041"/>
      <c r="L6" s="2056"/>
      <c r="M6" s="1045"/>
      <c r="N6" s="2027"/>
    </row>
    <row r="7" spans="1:14">
      <c r="A7" s="2153"/>
      <c r="B7" s="1968"/>
      <c r="C7" s="1968"/>
      <c r="D7" s="1968"/>
      <c r="E7" s="2037"/>
      <c r="F7" s="2041"/>
      <c r="G7" s="2056"/>
      <c r="H7" s="2040" t="s">
        <v>1662</v>
      </c>
      <c r="I7" s="2037"/>
      <c r="J7" s="2041"/>
      <c r="K7" s="2041"/>
      <c r="L7" s="2056"/>
      <c r="M7" s="2024" t="s">
        <v>1667</v>
      </c>
      <c r="N7" s="2027"/>
    </row>
    <row r="8" spans="1:14">
      <c r="A8" s="2153"/>
      <c r="B8" s="1968"/>
      <c r="C8" s="1968"/>
      <c r="D8" s="1968"/>
      <c r="E8" s="2037"/>
      <c r="F8" s="2041"/>
      <c r="G8" s="2056"/>
      <c r="H8" s="2041"/>
      <c r="I8" s="2037"/>
      <c r="J8" s="2041"/>
      <c r="K8" s="2041"/>
      <c r="L8" s="2056"/>
      <c r="M8" s="2027"/>
      <c r="N8" s="2027"/>
    </row>
    <row r="9" spans="1:14">
      <c r="A9" s="2153"/>
      <c r="B9" s="1968"/>
      <c r="C9" s="1968"/>
      <c r="D9" s="1968"/>
      <c r="E9" s="2037"/>
      <c r="F9" s="2041"/>
      <c r="G9" s="2056"/>
      <c r="H9" s="2041"/>
      <c r="I9" s="2037"/>
      <c r="J9" s="2041"/>
      <c r="K9" s="2041"/>
      <c r="L9" s="2056"/>
      <c r="M9" s="2027"/>
      <c r="N9" s="2027"/>
    </row>
    <row r="10" spans="1:14">
      <c r="A10" s="2153"/>
      <c r="B10" s="1968"/>
      <c r="C10" s="1968"/>
      <c r="D10" s="1968"/>
      <c r="E10" s="2037"/>
      <c r="F10" s="2041"/>
      <c r="G10" s="2056"/>
      <c r="H10" s="2041"/>
      <c r="I10" s="2037"/>
      <c r="J10" s="2041"/>
      <c r="K10" s="2041"/>
      <c r="L10" s="2056"/>
      <c r="M10" s="2027"/>
      <c r="N10" s="2027"/>
    </row>
    <row r="11" spans="1:14" ht="14.25" customHeight="1">
      <c r="A11" s="2153"/>
      <c r="B11" s="1968"/>
      <c r="C11" s="1968"/>
      <c r="D11" s="1968"/>
      <c r="E11" s="2037"/>
      <c r="F11" s="2041"/>
      <c r="G11" s="2056"/>
      <c r="H11" s="2041"/>
      <c r="I11" s="2037"/>
      <c r="J11" s="2041"/>
      <c r="K11" s="2041"/>
      <c r="L11" s="2056"/>
      <c r="M11" s="2027"/>
      <c r="N11" s="2027"/>
    </row>
    <row r="12" spans="1:14">
      <c r="A12" s="2153"/>
      <c r="B12" s="1969"/>
      <c r="C12" s="1969"/>
      <c r="D12" s="1969"/>
      <c r="E12" s="2058"/>
      <c r="F12" s="2048"/>
      <c r="G12" s="2057"/>
      <c r="H12" s="2048"/>
      <c r="I12" s="2058"/>
      <c r="J12" s="2048"/>
      <c r="K12" s="2048"/>
      <c r="L12" s="2057"/>
      <c r="M12" s="2475"/>
      <c r="N12" s="2475"/>
    </row>
    <row r="13" spans="1:14" ht="32.25" customHeight="1">
      <c r="A13" s="2154"/>
      <c r="B13" s="2414" t="s">
        <v>1669</v>
      </c>
      <c r="C13" s="2102"/>
      <c r="D13" s="2103"/>
      <c r="E13" s="2419" t="s">
        <v>1670</v>
      </c>
      <c r="F13" s="2419"/>
      <c r="G13" s="2419"/>
      <c r="H13" s="2419"/>
      <c r="I13" s="2476"/>
      <c r="J13" s="2484" t="s">
        <v>1671</v>
      </c>
      <c r="K13" s="2419"/>
      <c r="L13" s="2419"/>
      <c r="M13" s="2419"/>
      <c r="N13" s="2419"/>
    </row>
    <row r="14" spans="1:14" ht="25.2" customHeight="1">
      <c r="A14" s="1046" t="s">
        <v>123</v>
      </c>
      <c r="B14" s="677">
        <v>38413.1</v>
      </c>
      <c r="C14" s="677">
        <v>23095.200000000001</v>
      </c>
      <c r="D14" s="677">
        <v>15317.9</v>
      </c>
      <c r="E14" s="320">
        <v>70812</v>
      </c>
      <c r="F14" s="320">
        <v>193397</v>
      </c>
      <c r="G14" s="320">
        <v>215125</v>
      </c>
      <c r="H14" s="320">
        <v>788</v>
      </c>
      <c r="I14" s="541">
        <v>-21728</v>
      </c>
      <c r="J14" s="1047">
        <v>3.6867999999999999</v>
      </c>
      <c r="K14" s="1047">
        <v>10.0692</v>
      </c>
      <c r="L14" s="1047">
        <v>11.2004</v>
      </c>
      <c r="M14" s="1047">
        <v>4.0744999999999996</v>
      </c>
      <c r="N14" s="1048">
        <v>-1.1313</v>
      </c>
    </row>
    <row r="15" spans="1:14" ht="12" customHeight="1">
      <c r="A15" s="1049" t="s">
        <v>124</v>
      </c>
      <c r="B15" s="1050"/>
      <c r="C15" s="1050"/>
      <c r="D15" s="1050"/>
      <c r="E15" s="1051"/>
      <c r="F15" s="852"/>
      <c r="G15" s="852"/>
      <c r="H15" s="852"/>
      <c r="I15" s="852"/>
      <c r="J15" s="1052"/>
      <c r="K15" s="1052"/>
      <c r="L15" s="1052"/>
      <c r="M15" s="1052"/>
      <c r="N15" s="1053"/>
    </row>
    <row r="16" spans="1:14" ht="18" customHeight="1">
      <c r="A16" s="1054" t="s">
        <v>125</v>
      </c>
      <c r="B16" s="491">
        <v>2901</v>
      </c>
      <c r="C16" s="491">
        <v>1992.8</v>
      </c>
      <c r="D16" s="491">
        <v>908.2</v>
      </c>
      <c r="E16" s="309">
        <v>5172</v>
      </c>
      <c r="F16" s="309">
        <v>13775</v>
      </c>
      <c r="G16" s="309">
        <v>17052</v>
      </c>
      <c r="H16" s="309">
        <v>68</v>
      </c>
      <c r="I16" s="328">
        <v>-3277</v>
      </c>
      <c r="J16" s="1055">
        <v>3.5655999999999999</v>
      </c>
      <c r="K16" s="1055">
        <v>9.4966000000000008</v>
      </c>
      <c r="L16" s="1055">
        <v>11.755800000000001</v>
      </c>
      <c r="M16" s="1055">
        <v>4.9364999999999997</v>
      </c>
      <c r="N16" s="1056">
        <v>-2.2591999999999999</v>
      </c>
    </row>
    <row r="17" spans="1:16" ht="18" customHeight="1">
      <c r="A17" s="1054" t="s">
        <v>126</v>
      </c>
      <c r="B17" s="491">
        <v>2079.9</v>
      </c>
      <c r="C17" s="491">
        <v>1231.5</v>
      </c>
      <c r="D17" s="491">
        <v>848.4</v>
      </c>
      <c r="E17" s="309">
        <v>3707</v>
      </c>
      <c r="F17" s="309">
        <v>9926</v>
      </c>
      <c r="G17" s="309">
        <v>11783</v>
      </c>
      <c r="H17" s="309">
        <v>40</v>
      </c>
      <c r="I17" s="328">
        <v>-1857</v>
      </c>
      <c r="J17" s="1055">
        <v>3.5632000000000001</v>
      </c>
      <c r="K17" s="1055">
        <v>9.5408000000000008</v>
      </c>
      <c r="L17" s="1055">
        <v>11.325799999999999</v>
      </c>
      <c r="M17" s="1055">
        <v>4.0297999999999998</v>
      </c>
      <c r="N17" s="1057">
        <v>-1.7848999999999999</v>
      </c>
      <c r="P17" s="305"/>
    </row>
    <row r="18" spans="1:16" ht="18" customHeight="1">
      <c r="A18" s="1054" t="s">
        <v>127</v>
      </c>
      <c r="B18" s="491">
        <v>2121.6</v>
      </c>
      <c r="C18" s="491">
        <v>987</v>
      </c>
      <c r="D18" s="491">
        <v>1134.7</v>
      </c>
      <c r="E18" s="131">
        <v>3991</v>
      </c>
      <c r="F18" s="131">
        <v>9990</v>
      </c>
      <c r="G18" s="131">
        <v>12350</v>
      </c>
      <c r="H18" s="131">
        <v>50</v>
      </c>
      <c r="I18" s="542">
        <v>-2360</v>
      </c>
      <c r="J18" s="809">
        <v>3.7593000000000001</v>
      </c>
      <c r="K18" s="809">
        <v>9.41</v>
      </c>
      <c r="L18" s="809">
        <v>11.632999999999999</v>
      </c>
      <c r="M18" s="809">
        <v>5.0049999999999999</v>
      </c>
      <c r="N18" s="1058">
        <v>-2.2229999999999999</v>
      </c>
      <c r="P18" s="305"/>
    </row>
    <row r="19" spans="1:16" ht="18" customHeight="1">
      <c r="A19" s="1054" t="s">
        <v>128</v>
      </c>
      <c r="B19" s="491">
        <v>1015.4</v>
      </c>
      <c r="C19" s="491">
        <v>660.3</v>
      </c>
      <c r="D19" s="491">
        <v>355.1</v>
      </c>
      <c r="E19" s="309">
        <v>1815</v>
      </c>
      <c r="F19" s="309">
        <v>4746</v>
      </c>
      <c r="G19" s="309">
        <v>5760</v>
      </c>
      <c r="H19" s="309">
        <v>23</v>
      </c>
      <c r="I19" s="328">
        <v>-1014</v>
      </c>
      <c r="J19" s="1055">
        <v>3.5733999999999999</v>
      </c>
      <c r="K19" s="1055">
        <v>9.3438999999999997</v>
      </c>
      <c r="L19" s="1055">
        <v>11.340299999999999</v>
      </c>
      <c r="M19" s="1055">
        <v>4.8461999999999996</v>
      </c>
      <c r="N19" s="1057">
        <v>-1.9964</v>
      </c>
      <c r="P19" s="305"/>
    </row>
    <row r="20" spans="1:16" ht="18" customHeight="1">
      <c r="A20" s="1054" t="s">
        <v>129</v>
      </c>
      <c r="B20" s="491">
        <v>2470.6</v>
      </c>
      <c r="C20" s="491">
        <v>1547.8</v>
      </c>
      <c r="D20" s="491">
        <v>922.8</v>
      </c>
      <c r="E20" s="309">
        <v>4109</v>
      </c>
      <c r="F20" s="309">
        <v>11571</v>
      </c>
      <c r="G20" s="309">
        <v>16480</v>
      </c>
      <c r="H20" s="309">
        <v>57</v>
      </c>
      <c r="I20" s="309">
        <v>-4909</v>
      </c>
      <c r="J20" s="1055">
        <v>3.3235000000000001</v>
      </c>
      <c r="K20" s="1055">
        <v>9.3590999999999998</v>
      </c>
      <c r="L20" s="1055">
        <v>13.329700000000001</v>
      </c>
      <c r="M20" s="1055">
        <v>4.9260999999999999</v>
      </c>
      <c r="N20" s="1056">
        <v>-3.9706000000000001</v>
      </c>
      <c r="P20" s="305"/>
    </row>
    <row r="21" spans="1:16" s="291" customFormat="1" ht="18" customHeight="1">
      <c r="A21" s="1059" t="s">
        <v>130</v>
      </c>
      <c r="B21" s="677">
        <v>3395.7</v>
      </c>
      <c r="C21" s="677">
        <v>1638.6</v>
      </c>
      <c r="D21" s="677">
        <v>1757</v>
      </c>
      <c r="E21" s="308">
        <v>6979</v>
      </c>
      <c r="F21" s="308">
        <v>19029</v>
      </c>
      <c r="G21" s="308">
        <v>16906</v>
      </c>
      <c r="H21" s="308">
        <v>65</v>
      </c>
      <c r="I21" s="308">
        <v>2123</v>
      </c>
      <c r="J21" s="1060">
        <v>4.1140999999999996</v>
      </c>
      <c r="K21" s="1060">
        <v>11.217599999999999</v>
      </c>
      <c r="L21" s="1060">
        <v>9.9661000000000008</v>
      </c>
      <c r="M21" s="1060">
        <v>3.4157999999999999</v>
      </c>
      <c r="N21" s="1061">
        <v>1.2515000000000001</v>
      </c>
      <c r="P21" s="305"/>
    </row>
    <row r="22" spans="1:16" ht="18" customHeight="1">
      <c r="A22" s="1054" t="s">
        <v>131</v>
      </c>
      <c r="B22" s="491">
        <v>5391.8</v>
      </c>
      <c r="C22" s="491">
        <v>3471.5</v>
      </c>
      <c r="D22" s="491">
        <v>1920.3</v>
      </c>
      <c r="E22" s="309">
        <v>10205</v>
      </c>
      <c r="F22" s="309">
        <v>30061</v>
      </c>
      <c r="G22" s="309">
        <v>30377</v>
      </c>
      <c r="H22" s="309">
        <v>114</v>
      </c>
      <c r="I22" s="309">
        <v>-316</v>
      </c>
      <c r="J22" s="1055">
        <v>3.7886000000000002</v>
      </c>
      <c r="K22" s="1055">
        <v>11.1601</v>
      </c>
      <c r="L22" s="1055">
        <v>11.2774</v>
      </c>
      <c r="M22" s="1055">
        <v>3.7923</v>
      </c>
      <c r="N22" s="1057">
        <v>-0.1173</v>
      </c>
      <c r="P22" s="306"/>
    </row>
    <row r="23" spans="1:16" ht="18" customHeight="1">
      <c r="A23" s="1054" t="s">
        <v>132</v>
      </c>
      <c r="B23" s="491">
        <v>988</v>
      </c>
      <c r="C23" s="491">
        <v>527.1</v>
      </c>
      <c r="D23" s="491">
        <v>461</v>
      </c>
      <c r="E23" s="309">
        <v>1728</v>
      </c>
      <c r="F23" s="309">
        <v>4183</v>
      </c>
      <c r="G23" s="309">
        <v>5602</v>
      </c>
      <c r="H23" s="309">
        <v>16</v>
      </c>
      <c r="I23" s="309">
        <v>-1419</v>
      </c>
      <c r="J23" s="814">
        <v>3.4950999999999999</v>
      </c>
      <c r="K23" s="168">
        <v>8.4606999999999992</v>
      </c>
      <c r="L23" s="168">
        <v>11.3308</v>
      </c>
      <c r="M23" s="168">
        <v>3.8250000000000002</v>
      </c>
      <c r="N23" s="814">
        <v>-2.8700999999999999</v>
      </c>
      <c r="P23" s="305"/>
    </row>
    <row r="24" spans="1:16" ht="18" customHeight="1">
      <c r="A24" s="1054" t="s">
        <v>133</v>
      </c>
      <c r="B24" s="491">
        <v>2128.6999999999998</v>
      </c>
      <c r="C24" s="491">
        <v>875.8</v>
      </c>
      <c r="D24" s="491">
        <v>1252.9000000000001</v>
      </c>
      <c r="E24" s="309">
        <v>3870</v>
      </c>
      <c r="F24" s="309">
        <v>10718</v>
      </c>
      <c r="G24" s="309">
        <v>10010</v>
      </c>
      <c r="H24" s="309">
        <v>35</v>
      </c>
      <c r="I24" s="309">
        <v>708</v>
      </c>
      <c r="J24" s="1055">
        <v>3.6360999999999999</v>
      </c>
      <c r="K24" s="1055">
        <v>10.0701</v>
      </c>
      <c r="L24" s="1055">
        <v>9.4048999999999996</v>
      </c>
      <c r="M24" s="1055">
        <v>3.2654999999999998</v>
      </c>
      <c r="N24" s="1057">
        <v>0.66520000000000001</v>
      </c>
      <c r="P24" s="305"/>
    </row>
    <row r="25" spans="1:16" ht="18" customHeight="1">
      <c r="A25" s="1054" t="s">
        <v>134</v>
      </c>
      <c r="B25" s="491">
        <v>1182.7</v>
      </c>
      <c r="C25" s="491">
        <v>718.7</v>
      </c>
      <c r="D25" s="491">
        <v>464</v>
      </c>
      <c r="E25" s="309">
        <v>2233</v>
      </c>
      <c r="F25" s="309">
        <v>5922</v>
      </c>
      <c r="G25" s="309">
        <v>6927</v>
      </c>
      <c r="H25" s="309">
        <v>22</v>
      </c>
      <c r="I25" s="309">
        <v>-1005</v>
      </c>
      <c r="J25" s="1055">
        <v>3.7747999999999999</v>
      </c>
      <c r="K25" s="1055">
        <v>10.0108</v>
      </c>
      <c r="L25" s="1055">
        <v>11.7097</v>
      </c>
      <c r="M25" s="1055">
        <v>3.7149999999999999</v>
      </c>
      <c r="N25" s="1056">
        <v>-1.6989000000000001</v>
      </c>
      <c r="P25" s="305"/>
    </row>
    <row r="26" spans="1:16" ht="18" customHeight="1">
      <c r="A26" s="1054" t="s">
        <v>135</v>
      </c>
      <c r="B26" s="491">
        <v>2328.1999999999998</v>
      </c>
      <c r="C26" s="491">
        <v>1484.8</v>
      </c>
      <c r="D26" s="491">
        <v>843.4</v>
      </c>
      <c r="E26" s="309">
        <v>4460</v>
      </c>
      <c r="F26" s="309">
        <v>13342</v>
      </c>
      <c r="G26" s="309">
        <v>11582</v>
      </c>
      <c r="H26" s="309">
        <v>52</v>
      </c>
      <c r="I26" s="309">
        <v>1760</v>
      </c>
      <c r="J26" s="1055">
        <v>3.8353999999999999</v>
      </c>
      <c r="K26" s="1055">
        <v>11.4734</v>
      </c>
      <c r="L26" s="1055">
        <v>9.9598999999999993</v>
      </c>
      <c r="M26" s="1055">
        <v>3.8975</v>
      </c>
      <c r="N26" s="1057">
        <v>1.5135000000000001</v>
      </c>
      <c r="P26" s="305"/>
    </row>
    <row r="27" spans="1:16" ht="18" customHeight="1">
      <c r="A27" s="1054" t="s">
        <v>136</v>
      </c>
      <c r="B27" s="491">
        <v>4540.1000000000004</v>
      </c>
      <c r="C27" s="491">
        <v>3487.2</v>
      </c>
      <c r="D27" s="491">
        <v>1053</v>
      </c>
      <c r="E27" s="309">
        <v>8525</v>
      </c>
      <c r="F27" s="309">
        <v>21200</v>
      </c>
      <c r="G27" s="309">
        <v>26948</v>
      </c>
      <c r="H27" s="309">
        <v>87</v>
      </c>
      <c r="I27" s="309">
        <v>-5748</v>
      </c>
      <c r="J27" s="1055">
        <v>3.7532999999999999</v>
      </c>
      <c r="K27" s="1055">
        <v>9.3336000000000006</v>
      </c>
      <c r="L27" s="1055">
        <v>11.8643</v>
      </c>
      <c r="M27" s="1055">
        <v>4.1037999999999997</v>
      </c>
      <c r="N27" s="1056">
        <v>-2.5306000000000002</v>
      </c>
      <c r="P27" s="305"/>
    </row>
    <row r="28" spans="1:16" ht="18" customHeight="1">
      <c r="A28" s="1054" t="s">
        <v>137</v>
      </c>
      <c r="B28" s="491">
        <v>1244.4000000000001</v>
      </c>
      <c r="C28" s="491">
        <v>559.29999999999995</v>
      </c>
      <c r="D28" s="491">
        <v>685</v>
      </c>
      <c r="E28" s="309">
        <v>2074</v>
      </c>
      <c r="F28" s="309">
        <v>5269</v>
      </c>
      <c r="G28" s="309">
        <v>7535</v>
      </c>
      <c r="H28" s="309">
        <v>25</v>
      </c>
      <c r="I28" s="309">
        <v>-2266</v>
      </c>
      <c r="J28" s="1055">
        <v>3.33</v>
      </c>
      <c r="K28" s="1055">
        <v>8.4598999999999993</v>
      </c>
      <c r="L28" s="1055">
        <v>12.098100000000001</v>
      </c>
      <c r="M28" s="1055">
        <v>4.7446999999999999</v>
      </c>
      <c r="N28" s="1056">
        <v>-3.6383000000000001</v>
      </c>
      <c r="P28" s="305"/>
    </row>
    <row r="29" spans="1:16" ht="18" customHeight="1">
      <c r="A29" s="1054" t="s">
        <v>138</v>
      </c>
      <c r="B29" s="491">
        <v>1431.3</v>
      </c>
      <c r="C29" s="491">
        <v>845.1</v>
      </c>
      <c r="D29" s="491">
        <v>586.20000000000005</v>
      </c>
      <c r="E29" s="309">
        <v>2451</v>
      </c>
      <c r="F29" s="309">
        <v>6758</v>
      </c>
      <c r="G29" s="309">
        <v>7856</v>
      </c>
      <c r="H29" s="309">
        <v>31</v>
      </c>
      <c r="I29" s="309">
        <v>-1098</v>
      </c>
      <c r="J29" s="1055">
        <v>3.4226000000000001</v>
      </c>
      <c r="K29" s="1055">
        <v>9.4369999999999994</v>
      </c>
      <c r="L29" s="1055">
        <v>10.9702</v>
      </c>
      <c r="M29" s="1055">
        <v>4.5872000000000002</v>
      </c>
      <c r="N29" s="1057">
        <v>-1.5333000000000001</v>
      </c>
      <c r="P29" s="305"/>
    </row>
    <row r="30" spans="1:16" ht="18" customHeight="1">
      <c r="A30" s="1054" t="s">
        <v>139</v>
      </c>
      <c r="B30" s="491">
        <v>3490.6</v>
      </c>
      <c r="C30" s="491">
        <v>1899.8</v>
      </c>
      <c r="D30" s="491">
        <v>1590.8</v>
      </c>
      <c r="E30" s="309">
        <v>6538</v>
      </c>
      <c r="F30" s="309">
        <v>19229</v>
      </c>
      <c r="G30" s="309">
        <v>18320</v>
      </c>
      <c r="H30" s="309">
        <v>75</v>
      </c>
      <c r="I30" s="309">
        <v>909</v>
      </c>
      <c r="J30" s="1055">
        <v>3.7473999999999998</v>
      </c>
      <c r="K30" s="1055">
        <v>11.0215</v>
      </c>
      <c r="L30" s="1055">
        <v>10.500400000000001</v>
      </c>
      <c r="M30" s="1055">
        <v>3.9003999999999999</v>
      </c>
      <c r="N30" s="1057">
        <v>0.52100000000000002</v>
      </c>
      <c r="P30" s="305"/>
    </row>
    <row r="31" spans="1:16" ht="18" customHeight="1">
      <c r="A31" s="1054" t="s">
        <v>140</v>
      </c>
      <c r="B31" s="491">
        <v>1703</v>
      </c>
      <c r="C31" s="491">
        <v>1168</v>
      </c>
      <c r="D31" s="491">
        <v>535</v>
      </c>
      <c r="E31" s="309">
        <v>2955</v>
      </c>
      <c r="F31" s="309">
        <v>7678</v>
      </c>
      <c r="G31" s="309">
        <v>9637</v>
      </c>
      <c r="H31" s="309">
        <v>28</v>
      </c>
      <c r="I31" s="309">
        <v>-1959</v>
      </c>
      <c r="J31" s="1055">
        <v>3.4687000000000001</v>
      </c>
      <c r="K31" s="1055">
        <v>9.0127000000000006</v>
      </c>
      <c r="L31" s="1055">
        <v>11.3123</v>
      </c>
      <c r="M31" s="1055">
        <v>3.6467999999999998</v>
      </c>
      <c r="N31" s="1056">
        <v>-2.2995000000000001</v>
      </c>
      <c r="P31" s="305"/>
    </row>
    <row r="32" spans="1:16" ht="19.95" customHeight="1">
      <c r="A32" s="2365" t="s">
        <v>788</v>
      </c>
      <c r="B32" s="1894"/>
      <c r="C32" s="1894"/>
      <c r="D32" s="1894"/>
      <c r="E32" s="1894"/>
      <c r="F32" s="1894"/>
      <c r="G32" s="1894"/>
      <c r="H32" s="1894"/>
      <c r="I32" s="1894"/>
      <c r="J32" s="1894"/>
      <c r="K32" s="1894"/>
      <c r="L32" s="1894"/>
      <c r="M32" s="1894"/>
      <c r="N32" s="1894"/>
      <c r="P32" s="305"/>
    </row>
    <row r="33" spans="1:16" s="1326" customFormat="1" ht="12" customHeight="1">
      <c r="A33" s="2391" t="s">
        <v>548</v>
      </c>
      <c r="B33" s="2391"/>
      <c r="C33" s="2391"/>
      <c r="D33" s="2391"/>
      <c r="E33" s="2391"/>
      <c r="F33" s="2391"/>
      <c r="G33" s="2391"/>
      <c r="H33" s="2391"/>
      <c r="I33" s="2391"/>
      <c r="J33" s="2391"/>
      <c r="K33" s="2391"/>
      <c r="L33" s="1896"/>
      <c r="M33" s="1896"/>
      <c r="N33" s="1896"/>
      <c r="P33" s="1445"/>
    </row>
    <row r="34" spans="1:16">
      <c r="F34" s="398"/>
      <c r="P34" s="305"/>
    </row>
    <row r="35" spans="1:16">
      <c r="P35" s="305"/>
    </row>
    <row r="36" spans="1:16">
      <c r="B36" s="305"/>
      <c r="C36" s="305"/>
      <c r="D36" s="305"/>
      <c r="E36" s="370"/>
      <c r="F36" s="370"/>
      <c r="G36" s="370"/>
      <c r="H36" s="370"/>
      <c r="I36" s="370"/>
      <c r="P36" s="307"/>
    </row>
    <row r="37" spans="1:16">
      <c r="B37" s="305"/>
      <c r="C37" s="305"/>
      <c r="D37" s="305"/>
      <c r="E37" s="370"/>
      <c r="F37" s="370"/>
      <c r="G37" s="370"/>
      <c r="H37" s="370"/>
      <c r="I37" s="370"/>
    </row>
    <row r="38" spans="1:16">
      <c r="B38" s="305"/>
      <c r="C38" s="305"/>
      <c r="D38" s="305"/>
      <c r="E38" s="370"/>
      <c r="F38" s="370"/>
      <c r="G38" s="370"/>
      <c r="H38" s="370"/>
      <c r="I38" s="370"/>
    </row>
    <row r="39" spans="1:16">
      <c r="B39" s="305"/>
      <c r="C39" s="306"/>
      <c r="D39" s="306"/>
      <c r="E39" s="372"/>
      <c r="F39" s="372"/>
      <c r="G39" s="372"/>
      <c r="H39" s="372"/>
      <c r="I39" s="372"/>
    </row>
    <row r="40" spans="1:16">
      <c r="A40" s="304"/>
      <c r="B40" s="305"/>
      <c r="C40" s="305"/>
      <c r="D40" s="305"/>
      <c r="E40" s="370"/>
      <c r="F40" s="370"/>
      <c r="G40" s="370"/>
      <c r="H40" s="370"/>
      <c r="I40" s="370"/>
    </row>
    <row r="41" spans="1:16">
      <c r="A41" s="304"/>
      <c r="B41" s="306"/>
      <c r="C41" s="305"/>
      <c r="D41" s="305"/>
      <c r="E41" s="370"/>
      <c r="F41" s="370"/>
      <c r="G41" s="370"/>
      <c r="H41" s="370"/>
      <c r="I41" s="370"/>
    </row>
    <row r="42" spans="1:16">
      <c r="A42" s="305"/>
      <c r="B42" s="305"/>
      <c r="C42" s="305"/>
      <c r="D42" s="305"/>
      <c r="E42" s="370"/>
      <c r="F42" s="370"/>
      <c r="G42" s="370"/>
      <c r="H42" s="370"/>
      <c r="I42" s="370"/>
    </row>
    <row r="43" spans="1:16">
      <c r="A43" s="305"/>
      <c r="B43" s="305"/>
      <c r="C43" s="305"/>
      <c r="D43" s="305"/>
      <c r="E43" s="370"/>
      <c r="F43" s="370"/>
      <c r="G43" s="370"/>
      <c r="H43" s="370"/>
      <c r="I43" s="370"/>
    </row>
    <row r="44" spans="1:16">
      <c r="A44" s="305"/>
      <c r="B44" s="305"/>
      <c r="C44" s="305"/>
      <c r="D44" s="305"/>
      <c r="E44" s="370"/>
      <c r="F44" s="370"/>
      <c r="G44" s="370"/>
      <c r="H44" s="370"/>
      <c r="I44" s="370"/>
    </row>
    <row r="45" spans="1:16">
      <c r="A45" s="305"/>
      <c r="B45" s="305"/>
      <c r="C45" s="305"/>
      <c r="D45" s="305"/>
      <c r="E45" s="370"/>
      <c r="F45" s="370"/>
      <c r="G45" s="370"/>
      <c r="H45" s="370"/>
      <c r="I45" s="370"/>
    </row>
    <row r="46" spans="1:16">
      <c r="A46" s="305"/>
      <c r="B46" s="305"/>
      <c r="C46" s="305"/>
      <c r="D46" s="305"/>
      <c r="E46" s="370"/>
      <c r="F46" s="370"/>
      <c r="G46" s="370"/>
      <c r="H46" s="370"/>
      <c r="I46" s="370"/>
    </row>
    <row r="47" spans="1:16">
      <c r="A47" s="306"/>
      <c r="B47" s="305"/>
      <c r="C47" s="305"/>
      <c r="D47" s="305"/>
      <c r="E47" s="370"/>
      <c r="F47" s="370"/>
      <c r="G47" s="370"/>
      <c r="H47" s="370"/>
      <c r="I47" s="370"/>
    </row>
    <row r="48" spans="1:16">
      <c r="A48" s="305"/>
      <c r="B48" s="305"/>
      <c r="C48" s="305"/>
      <c r="D48" s="305"/>
      <c r="E48" s="370"/>
      <c r="F48" s="370"/>
      <c r="G48" s="370"/>
      <c r="H48" s="370"/>
      <c r="I48" s="370"/>
    </row>
    <row r="49" spans="1:9">
      <c r="A49" s="305"/>
      <c r="B49" s="305"/>
      <c r="C49" s="305"/>
      <c r="D49" s="305"/>
      <c r="E49" s="370"/>
      <c r="F49" s="370"/>
      <c r="G49" s="370"/>
      <c r="H49" s="370"/>
      <c r="I49" s="370"/>
    </row>
    <row r="50" spans="1:9">
      <c r="A50" s="305"/>
      <c r="B50" s="305"/>
      <c r="C50" s="307"/>
      <c r="D50" s="307"/>
      <c r="E50" s="373"/>
      <c r="F50" s="373"/>
      <c r="G50" s="373"/>
      <c r="H50" s="373"/>
      <c r="I50" s="373"/>
    </row>
    <row r="51" spans="1:9">
      <c r="A51" s="305"/>
      <c r="B51" s="305"/>
    </row>
    <row r="52" spans="1:9">
      <c r="A52" s="305"/>
      <c r="B52" s="307"/>
    </row>
    <row r="53" spans="1:9">
      <c r="A53" s="305"/>
    </row>
    <row r="54" spans="1:9">
      <c r="A54" s="305"/>
    </row>
    <row r="55" spans="1:9">
      <c r="A55" s="305"/>
    </row>
    <row r="56" spans="1:9">
      <c r="A56" s="305"/>
    </row>
    <row r="57" spans="1:9">
      <c r="A57" s="305"/>
    </row>
    <row r="58" spans="1:9">
      <c r="A58" s="307"/>
    </row>
    <row r="59" spans="1:9">
      <c r="A59" s="304"/>
    </row>
  </sheetData>
  <mergeCells count="25">
    <mergeCell ref="A1:H1"/>
    <mergeCell ref="M1:N1"/>
    <mergeCell ref="A2:G2"/>
    <mergeCell ref="M2:N2"/>
    <mergeCell ref="H7:H12"/>
    <mergeCell ref="D5:D12"/>
    <mergeCell ref="M7:M12"/>
    <mergeCell ref="I5:I12"/>
    <mergeCell ref="J5:J12"/>
    <mergeCell ref="E3:N4"/>
    <mergeCell ref="B3:D4"/>
    <mergeCell ref="A3:A13"/>
    <mergeCell ref="B13:D13"/>
    <mergeCell ref="B5:B12"/>
    <mergeCell ref="J13:N13"/>
    <mergeCell ref="C5:C12"/>
    <mergeCell ref="A33:N33"/>
    <mergeCell ref="A32:N32"/>
    <mergeCell ref="K5:K12"/>
    <mergeCell ref="E5:E12"/>
    <mergeCell ref="F5:F12"/>
    <mergeCell ref="L5:L12"/>
    <mergeCell ref="N5:N12"/>
    <mergeCell ref="G5:G12"/>
    <mergeCell ref="E13:I13"/>
  </mergeCells>
  <phoneticPr fontId="70" type="noConversion"/>
  <hyperlinks>
    <hyperlink ref="M1:N1" location="'Spis tablic     List of tables'!A93" display="Powrót do spisu tablic"/>
    <hyperlink ref="M2:N2" location="'Spis tablic     List of tables'!A93" display="Return to list of tables"/>
  </hyperlinks>
  <pageMargins left="0.39370078740157483" right="0.39370078740157483" top="0.19685039370078741" bottom="0.19685039370078741" header="0.31496062992125984" footer="0.31496062992125984"/>
  <pageSetup paperSize="9" scale="95" orientation="landscape"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4"/>
  <sheetViews>
    <sheetView zoomScaleNormal="100" workbookViewId="0"/>
  </sheetViews>
  <sheetFormatPr defaultColWidth="9.59765625" defaultRowHeight="13.8"/>
  <cols>
    <col min="1" max="1" width="19.69921875" style="198" customWidth="1"/>
    <col min="2" max="8" width="15.69921875" style="198" customWidth="1"/>
    <col min="9" max="253" width="9" style="198" customWidth="1"/>
    <col min="254" max="254" width="19.69921875" style="198" customWidth="1"/>
    <col min="255" max="16384" width="9.59765625" style="198"/>
  </cols>
  <sheetData>
    <row r="1" spans="1:9" s="1143" customFormat="1">
      <c r="A1" s="1227" t="s">
        <v>824</v>
      </c>
      <c r="B1" s="1278"/>
      <c r="C1" s="817"/>
      <c r="D1" s="1142"/>
      <c r="F1" s="2359" t="s">
        <v>31</v>
      </c>
      <c r="G1" s="2359"/>
      <c r="H1" s="1141"/>
    </row>
    <row r="2" spans="1:9" s="1326" customFormat="1">
      <c r="A2" s="1341" t="s">
        <v>448</v>
      </c>
      <c r="B2" s="1446"/>
      <c r="C2" s="1327"/>
      <c r="D2" s="1327"/>
      <c r="F2" s="2262" t="s">
        <v>283</v>
      </c>
      <c r="G2" s="2262"/>
      <c r="H2" s="1446"/>
    </row>
    <row r="3" spans="1:9">
      <c r="A3" s="2377" t="s">
        <v>1672</v>
      </c>
      <c r="B3" s="1951" t="s">
        <v>1772</v>
      </c>
      <c r="C3" s="2318"/>
      <c r="D3" s="2318"/>
      <c r="E3" s="1955" t="s">
        <v>1675</v>
      </c>
      <c r="F3" s="1951" t="s">
        <v>1998</v>
      </c>
      <c r="G3" s="1951" t="s">
        <v>1999</v>
      </c>
      <c r="H3" s="2318"/>
    </row>
    <row r="4" spans="1:9">
      <c r="A4" s="2408"/>
      <c r="B4" s="2265"/>
      <c r="C4" s="2056"/>
      <c r="D4" s="2056"/>
      <c r="E4" s="1956"/>
      <c r="F4" s="2265"/>
      <c r="G4" s="2265"/>
      <c r="H4" s="2056"/>
    </row>
    <row r="5" spans="1:9">
      <c r="A5" s="2408"/>
      <c r="B5" s="2265"/>
      <c r="C5" s="2056"/>
      <c r="D5" s="2056"/>
      <c r="E5" s="1956"/>
      <c r="F5" s="2265"/>
      <c r="G5" s="2265"/>
      <c r="H5" s="2056"/>
    </row>
    <row r="6" spans="1:9">
      <c r="A6" s="2408"/>
      <c r="B6" s="2265"/>
      <c r="C6" s="2056"/>
      <c r="D6" s="2056"/>
      <c r="E6" s="1956"/>
      <c r="F6" s="2265"/>
      <c r="G6" s="2265"/>
      <c r="H6" s="2056"/>
    </row>
    <row r="7" spans="1:9">
      <c r="A7" s="2408"/>
      <c r="B7" s="1951" t="s">
        <v>1507</v>
      </c>
      <c r="C7" s="2377"/>
      <c r="D7" s="2055" t="s">
        <v>1674</v>
      </c>
      <c r="E7" s="1956"/>
      <c r="F7" s="2265"/>
      <c r="G7" s="1955" t="s">
        <v>1676</v>
      </c>
      <c r="H7" s="1951" t="s">
        <v>1677</v>
      </c>
    </row>
    <row r="8" spans="1:9">
      <c r="A8" s="2408"/>
      <c r="B8" s="2265"/>
      <c r="C8" s="2408"/>
      <c r="D8" s="2056"/>
      <c r="E8" s="1956"/>
      <c r="F8" s="2265"/>
      <c r="G8" s="1956"/>
      <c r="H8" s="2265"/>
    </row>
    <row r="9" spans="1:9">
      <c r="A9" s="2408"/>
      <c r="B9" s="2265"/>
      <c r="C9" s="2408"/>
      <c r="D9" s="2056"/>
      <c r="E9" s="1956"/>
      <c r="F9" s="2265"/>
      <c r="G9" s="1956"/>
      <c r="H9" s="2265"/>
    </row>
    <row r="10" spans="1:9">
      <c r="A10" s="2408"/>
      <c r="B10" s="2265"/>
      <c r="C10" s="2408"/>
      <c r="D10" s="2056"/>
      <c r="E10" s="1956"/>
      <c r="F10" s="2265"/>
      <c r="G10" s="1956"/>
      <c r="H10" s="2265"/>
    </row>
    <row r="11" spans="1:9">
      <c r="A11" s="2408"/>
      <c r="B11" s="2265"/>
      <c r="C11" s="2408"/>
      <c r="D11" s="2056"/>
      <c r="E11" s="1956"/>
      <c r="F11" s="2265"/>
      <c r="G11" s="1956"/>
      <c r="H11" s="2265"/>
    </row>
    <row r="12" spans="1:9">
      <c r="A12" s="2408"/>
      <c r="B12" s="2036" t="s">
        <v>1673</v>
      </c>
      <c r="C12" s="2485" t="s">
        <v>607</v>
      </c>
      <c r="D12" s="2056"/>
      <c r="E12" s="1968"/>
      <c r="F12" s="2265"/>
      <c r="G12" s="2024" t="s">
        <v>1678</v>
      </c>
      <c r="H12" s="2055"/>
    </row>
    <row r="13" spans="1:9" ht="21" customHeight="1">
      <c r="A13" s="2408"/>
      <c r="B13" s="2037"/>
      <c r="C13" s="2486"/>
      <c r="D13" s="2056"/>
      <c r="E13" s="1969"/>
      <c r="F13" s="2265"/>
      <c r="G13" s="2027"/>
      <c r="H13" s="2056"/>
    </row>
    <row r="14" spans="1:9" ht="25.2" customHeight="1">
      <c r="A14" s="1046" t="s">
        <v>123</v>
      </c>
      <c r="B14" s="959">
        <v>947.4</v>
      </c>
      <c r="C14" s="959">
        <v>87.6</v>
      </c>
      <c r="D14" s="959">
        <v>5.7</v>
      </c>
      <c r="E14" s="959">
        <v>85.5</v>
      </c>
      <c r="F14" s="298">
        <v>10</v>
      </c>
      <c r="G14" s="959">
        <v>145.9</v>
      </c>
      <c r="H14" s="960">
        <v>157.1</v>
      </c>
    </row>
    <row r="15" spans="1:9" ht="10.199999999999999" customHeight="1">
      <c r="A15" s="1447" t="s">
        <v>124</v>
      </c>
      <c r="B15" s="491"/>
      <c r="C15" s="836"/>
      <c r="D15" s="491"/>
      <c r="E15" s="491"/>
      <c r="F15" s="309"/>
      <c r="G15" s="491"/>
      <c r="H15" s="819"/>
    </row>
    <row r="16" spans="1:9" ht="20.100000000000001" customHeight="1">
      <c r="A16" s="1062" t="s">
        <v>125</v>
      </c>
      <c r="B16" s="491">
        <v>61.8</v>
      </c>
      <c r="C16" s="491">
        <v>89.8</v>
      </c>
      <c r="D16" s="491">
        <v>5.0999999999999996</v>
      </c>
      <c r="E16" s="491">
        <v>84.9</v>
      </c>
      <c r="F16" s="309">
        <v>6</v>
      </c>
      <c r="G16" s="491">
        <v>10.1</v>
      </c>
      <c r="H16" s="819">
        <v>10.5</v>
      </c>
      <c r="I16" s="305"/>
    </row>
    <row r="17" spans="1:256" ht="20.100000000000001" customHeight="1">
      <c r="A17" s="1062" t="s">
        <v>126</v>
      </c>
      <c r="B17" s="491">
        <v>70.099999999999994</v>
      </c>
      <c r="C17" s="491">
        <v>86</v>
      </c>
      <c r="D17" s="491">
        <v>8.6</v>
      </c>
      <c r="E17" s="491">
        <v>84.8</v>
      </c>
      <c r="F17" s="309">
        <v>13</v>
      </c>
      <c r="G17" s="491">
        <v>10.5</v>
      </c>
      <c r="H17" s="819">
        <v>11</v>
      </c>
      <c r="I17" s="305"/>
      <c r="K17" s="305"/>
    </row>
    <row r="18" spans="1:256" ht="20.100000000000001" customHeight="1">
      <c r="A18" s="1062" t="s">
        <v>127</v>
      </c>
      <c r="B18" s="491">
        <v>70.8</v>
      </c>
      <c r="C18" s="491">
        <v>87.1</v>
      </c>
      <c r="D18" s="491">
        <v>7.7</v>
      </c>
      <c r="E18" s="491">
        <v>90.8</v>
      </c>
      <c r="F18" s="309">
        <v>20</v>
      </c>
      <c r="G18" s="491">
        <v>9.4</v>
      </c>
      <c r="H18" s="819">
        <v>10.6</v>
      </c>
      <c r="I18" s="305"/>
      <c r="K18" s="305"/>
    </row>
    <row r="19" spans="1:256" ht="20.100000000000001" customHeight="1">
      <c r="A19" s="1062" t="s">
        <v>128</v>
      </c>
      <c r="B19" s="491">
        <v>21.6</v>
      </c>
      <c r="C19" s="491">
        <v>87.9</v>
      </c>
      <c r="D19" s="491">
        <v>5.7</v>
      </c>
      <c r="E19" s="491">
        <v>82.4</v>
      </c>
      <c r="F19" s="309">
        <v>6</v>
      </c>
      <c r="G19" s="491">
        <v>4.4000000000000004</v>
      </c>
      <c r="H19" s="819">
        <v>4.5999999999999996</v>
      </c>
      <c r="I19" s="305"/>
      <c r="K19" s="305"/>
    </row>
    <row r="20" spans="1:256" ht="20.100000000000001" customHeight="1">
      <c r="A20" s="1062" t="s">
        <v>129</v>
      </c>
      <c r="B20" s="491">
        <v>65.599999999999994</v>
      </c>
      <c r="C20" s="491">
        <v>90.2</v>
      </c>
      <c r="D20" s="491">
        <v>6.1</v>
      </c>
      <c r="E20" s="491">
        <v>86.1</v>
      </c>
      <c r="F20" s="309">
        <v>7</v>
      </c>
      <c r="G20" s="491">
        <v>9</v>
      </c>
      <c r="H20" s="819">
        <v>9.6999999999999993</v>
      </c>
      <c r="I20" s="305"/>
      <c r="K20" s="305"/>
    </row>
    <row r="21" spans="1:256" ht="20.100000000000001" customHeight="1">
      <c r="A21" s="1063" t="s">
        <v>130</v>
      </c>
      <c r="B21" s="677">
        <v>70</v>
      </c>
      <c r="C21" s="677">
        <v>88.1</v>
      </c>
      <c r="D21" s="677">
        <v>4.7</v>
      </c>
      <c r="E21" s="677">
        <v>86.6</v>
      </c>
      <c r="F21" s="308">
        <v>11</v>
      </c>
      <c r="G21" s="677">
        <v>10.7</v>
      </c>
      <c r="H21" s="700">
        <v>11.3</v>
      </c>
      <c r="I21" s="306"/>
      <c r="J21" s="232"/>
      <c r="K21" s="305"/>
      <c r="L21" s="232"/>
      <c r="M21" s="232"/>
      <c r="N21" s="232"/>
      <c r="O21" s="232"/>
      <c r="P21" s="232"/>
      <c r="Q21" s="232"/>
      <c r="R21" s="232"/>
      <c r="S21" s="232"/>
      <c r="T21" s="232"/>
      <c r="U21" s="232"/>
      <c r="V21" s="232"/>
      <c r="W21" s="232"/>
      <c r="X21" s="232"/>
      <c r="Y21" s="232"/>
      <c r="Z21" s="232"/>
      <c r="AA21" s="232"/>
      <c r="AB21" s="232"/>
      <c r="AC21" s="232"/>
      <c r="AD21" s="232"/>
      <c r="AE21" s="232"/>
      <c r="AF21" s="232"/>
      <c r="AG21" s="232"/>
      <c r="AH21" s="232"/>
      <c r="AI21" s="232"/>
      <c r="AJ21" s="232"/>
      <c r="AK21" s="232"/>
      <c r="AL21" s="232"/>
      <c r="AM21" s="232"/>
      <c r="AN21" s="232"/>
      <c r="AO21" s="232"/>
      <c r="AP21" s="232"/>
      <c r="AQ21" s="232"/>
      <c r="AR21" s="232"/>
      <c r="AS21" s="232"/>
      <c r="AT21" s="232"/>
      <c r="AU21" s="232"/>
      <c r="AV21" s="232"/>
      <c r="AW21" s="232"/>
      <c r="AX21" s="232"/>
      <c r="AY21" s="232"/>
      <c r="AZ21" s="232"/>
      <c r="BA21" s="232"/>
      <c r="BB21" s="232"/>
      <c r="BC21" s="232"/>
      <c r="BD21" s="232"/>
      <c r="BE21" s="232"/>
      <c r="BF21" s="232"/>
      <c r="BG21" s="232"/>
      <c r="BH21" s="232"/>
      <c r="BI21" s="232"/>
      <c r="BJ21" s="232"/>
      <c r="BK21" s="232"/>
      <c r="BL21" s="232"/>
      <c r="BM21" s="232"/>
      <c r="BN21" s="232"/>
      <c r="BO21" s="232"/>
      <c r="BP21" s="232"/>
      <c r="BQ21" s="232"/>
      <c r="BR21" s="232"/>
      <c r="BS21" s="232"/>
      <c r="BT21" s="232"/>
      <c r="BU21" s="232"/>
      <c r="BV21" s="232"/>
      <c r="BW21" s="232"/>
      <c r="BX21" s="232"/>
      <c r="BY21" s="232"/>
      <c r="BZ21" s="232"/>
      <c r="CA21" s="232"/>
      <c r="CB21" s="232"/>
      <c r="CC21" s="232"/>
      <c r="CD21" s="232"/>
      <c r="CE21" s="232"/>
      <c r="CF21" s="232"/>
      <c r="CG21" s="232"/>
      <c r="CH21" s="232"/>
      <c r="CI21" s="232"/>
      <c r="CJ21" s="232"/>
      <c r="CK21" s="232"/>
      <c r="CL21" s="232"/>
      <c r="CM21" s="232"/>
      <c r="CN21" s="232"/>
      <c r="CO21" s="232"/>
      <c r="CP21" s="232"/>
      <c r="CQ21" s="232"/>
      <c r="CR21" s="232"/>
      <c r="CS21" s="232"/>
      <c r="CT21" s="232"/>
      <c r="CU21" s="232"/>
      <c r="CV21" s="232"/>
      <c r="CW21" s="232"/>
      <c r="CX21" s="232"/>
      <c r="CY21" s="232"/>
      <c r="CZ21" s="232"/>
      <c r="DA21" s="232"/>
      <c r="DB21" s="232"/>
      <c r="DC21" s="232"/>
      <c r="DD21" s="232"/>
      <c r="DE21" s="232"/>
      <c r="DF21" s="232"/>
      <c r="DG21" s="232"/>
      <c r="DH21" s="232"/>
      <c r="DI21" s="232"/>
      <c r="DJ21" s="232"/>
      <c r="DK21" s="232"/>
      <c r="DL21" s="232"/>
      <c r="DM21" s="232"/>
      <c r="DN21" s="232"/>
      <c r="DO21" s="232"/>
      <c r="DP21" s="232"/>
      <c r="DQ21" s="232"/>
      <c r="DR21" s="232"/>
      <c r="DS21" s="232"/>
      <c r="DT21" s="232"/>
      <c r="DU21" s="232"/>
      <c r="DV21" s="232"/>
      <c r="DW21" s="232"/>
      <c r="DX21" s="232"/>
      <c r="DY21" s="232"/>
      <c r="DZ21" s="232"/>
      <c r="EA21" s="232"/>
      <c r="EB21" s="232"/>
      <c r="EC21" s="232"/>
      <c r="ED21" s="232"/>
      <c r="EE21" s="232"/>
      <c r="EF21" s="232"/>
      <c r="EG21" s="232"/>
      <c r="EH21" s="232"/>
      <c r="EI21" s="232"/>
      <c r="EJ21" s="232"/>
      <c r="EK21" s="232"/>
      <c r="EL21" s="232"/>
      <c r="EM21" s="232"/>
      <c r="EN21" s="232"/>
      <c r="EO21" s="232"/>
      <c r="EP21" s="232"/>
      <c r="EQ21" s="232"/>
      <c r="ER21" s="232"/>
      <c r="ES21" s="232"/>
      <c r="ET21" s="232"/>
      <c r="EU21" s="232"/>
      <c r="EV21" s="232"/>
      <c r="EW21" s="232"/>
      <c r="EX21" s="232"/>
      <c r="EY21" s="232"/>
      <c r="EZ21" s="232"/>
      <c r="FA21" s="232"/>
      <c r="FB21" s="232"/>
      <c r="FC21" s="232"/>
      <c r="FD21" s="232"/>
      <c r="FE21" s="232"/>
      <c r="FF21" s="232"/>
      <c r="FG21" s="232"/>
      <c r="FH21" s="232"/>
      <c r="FI21" s="232"/>
      <c r="FJ21" s="232"/>
      <c r="FK21" s="232"/>
      <c r="FL21" s="232"/>
      <c r="FM21" s="232"/>
      <c r="FN21" s="232"/>
      <c r="FO21" s="232"/>
      <c r="FP21" s="232"/>
      <c r="FQ21" s="232"/>
      <c r="FR21" s="232"/>
      <c r="FS21" s="232"/>
      <c r="FT21" s="232"/>
      <c r="FU21" s="232"/>
      <c r="FV21" s="232"/>
      <c r="FW21" s="232"/>
      <c r="FX21" s="232"/>
      <c r="FY21" s="232"/>
      <c r="FZ21" s="232"/>
      <c r="GA21" s="232"/>
      <c r="GB21" s="232"/>
      <c r="GC21" s="232"/>
      <c r="GD21" s="232"/>
      <c r="GE21" s="232"/>
      <c r="GF21" s="232"/>
      <c r="GG21" s="232"/>
      <c r="GH21" s="232"/>
      <c r="GI21" s="232"/>
      <c r="GJ21" s="232"/>
      <c r="GK21" s="232"/>
      <c r="GL21" s="232"/>
      <c r="GM21" s="232"/>
      <c r="GN21" s="232"/>
      <c r="GO21" s="232"/>
      <c r="GP21" s="232"/>
      <c r="GQ21" s="232"/>
      <c r="GR21" s="232"/>
      <c r="GS21" s="232"/>
      <c r="GT21" s="232"/>
      <c r="GU21" s="232"/>
      <c r="GV21" s="232"/>
      <c r="GW21" s="232"/>
      <c r="GX21" s="232"/>
      <c r="GY21" s="232"/>
      <c r="GZ21" s="232"/>
      <c r="HA21" s="232"/>
      <c r="HB21" s="232"/>
      <c r="HC21" s="232"/>
      <c r="HD21" s="232"/>
      <c r="HE21" s="232"/>
      <c r="HF21" s="232"/>
      <c r="HG21" s="232"/>
      <c r="HH21" s="232"/>
      <c r="HI21" s="232"/>
      <c r="HJ21" s="232"/>
      <c r="HK21" s="232"/>
      <c r="HL21" s="232"/>
      <c r="HM21" s="232"/>
      <c r="HN21" s="232"/>
      <c r="HO21" s="232"/>
      <c r="HP21" s="232"/>
      <c r="HQ21" s="232"/>
      <c r="HR21" s="232"/>
      <c r="HS21" s="232"/>
      <c r="HT21" s="232"/>
      <c r="HU21" s="232"/>
      <c r="HV21" s="232"/>
      <c r="HW21" s="232"/>
      <c r="HX21" s="232"/>
      <c r="HY21" s="232"/>
      <c r="HZ21" s="232"/>
      <c r="IA21" s="232"/>
      <c r="IB21" s="232"/>
      <c r="IC21" s="232"/>
      <c r="ID21" s="232"/>
      <c r="IE21" s="232"/>
      <c r="IF21" s="232"/>
      <c r="IG21" s="232"/>
      <c r="IH21" s="232"/>
      <c r="II21" s="232"/>
      <c r="IJ21" s="232"/>
      <c r="IK21" s="232"/>
      <c r="IL21" s="232"/>
      <c r="IM21" s="232"/>
      <c r="IN21" s="232"/>
      <c r="IO21" s="232"/>
      <c r="IP21" s="232"/>
      <c r="IQ21" s="232"/>
      <c r="IR21" s="232"/>
      <c r="IS21" s="232"/>
      <c r="IT21" s="232"/>
      <c r="IU21" s="232"/>
      <c r="IV21" s="232"/>
    </row>
    <row r="22" spans="1:256" ht="20.100000000000001" customHeight="1">
      <c r="A22" s="1062" t="s">
        <v>131</v>
      </c>
      <c r="B22" s="491">
        <v>136.69999999999999</v>
      </c>
      <c r="C22" s="491">
        <v>88.7</v>
      </c>
      <c r="D22" s="491">
        <v>4.9000000000000004</v>
      </c>
      <c r="E22" s="491">
        <v>84.9</v>
      </c>
      <c r="F22" s="309">
        <v>13</v>
      </c>
      <c r="G22" s="491">
        <v>17</v>
      </c>
      <c r="H22" s="819">
        <v>19.5</v>
      </c>
      <c r="I22" s="305"/>
      <c r="K22" s="306"/>
    </row>
    <row r="23" spans="1:256" ht="20.100000000000001" customHeight="1">
      <c r="A23" s="1062" t="s">
        <v>132</v>
      </c>
      <c r="B23" s="491">
        <v>21.6</v>
      </c>
      <c r="C23" s="491">
        <v>83</v>
      </c>
      <c r="D23" s="491">
        <v>6</v>
      </c>
      <c r="E23" s="491">
        <v>86.6</v>
      </c>
      <c r="F23" s="309">
        <v>6</v>
      </c>
      <c r="G23" s="491">
        <v>3.9</v>
      </c>
      <c r="H23" s="819">
        <v>4.2</v>
      </c>
      <c r="I23" s="305"/>
      <c r="K23" s="305"/>
    </row>
    <row r="24" spans="1:256" ht="20.100000000000001" customHeight="1">
      <c r="A24" s="1062" t="s">
        <v>133</v>
      </c>
      <c r="B24" s="491">
        <v>79.599999999999994</v>
      </c>
      <c r="C24" s="491">
        <v>87.5</v>
      </c>
      <c r="D24" s="491">
        <v>8.5</v>
      </c>
      <c r="E24" s="491">
        <v>86.4</v>
      </c>
      <c r="F24" s="309">
        <v>26</v>
      </c>
      <c r="G24" s="491">
        <v>10.3</v>
      </c>
      <c r="H24" s="819">
        <v>11.9</v>
      </c>
      <c r="I24" s="305"/>
      <c r="J24" s="230"/>
      <c r="K24" s="305"/>
      <c r="L24" s="230"/>
      <c r="M24" s="230"/>
      <c r="N24" s="230"/>
      <c r="O24" s="230"/>
      <c r="P24" s="230"/>
      <c r="Q24" s="230"/>
      <c r="R24" s="230"/>
      <c r="S24" s="230"/>
      <c r="T24" s="230"/>
      <c r="U24" s="230"/>
      <c r="V24" s="230"/>
      <c r="W24" s="230"/>
      <c r="X24" s="230"/>
      <c r="Y24" s="230"/>
      <c r="Z24" s="230"/>
      <c r="AA24" s="230"/>
      <c r="AB24" s="230"/>
      <c r="AC24" s="230"/>
      <c r="AD24" s="230"/>
      <c r="AE24" s="230"/>
      <c r="AF24" s="230"/>
      <c r="AG24" s="230"/>
      <c r="AH24" s="230"/>
      <c r="AI24" s="230"/>
      <c r="AJ24" s="230"/>
      <c r="AK24" s="230"/>
      <c r="AL24" s="230"/>
      <c r="AM24" s="230"/>
      <c r="AN24" s="230"/>
      <c r="AO24" s="230"/>
      <c r="AP24" s="230"/>
      <c r="AQ24" s="230"/>
      <c r="AR24" s="230"/>
      <c r="AS24" s="230"/>
      <c r="AT24" s="230"/>
      <c r="AU24" s="230"/>
      <c r="AV24" s="230"/>
      <c r="AW24" s="230"/>
      <c r="AX24" s="230"/>
      <c r="AY24" s="230"/>
      <c r="AZ24" s="230"/>
      <c r="BA24" s="230"/>
      <c r="BB24" s="230"/>
      <c r="BC24" s="230"/>
      <c r="BD24" s="230"/>
      <c r="BE24" s="230"/>
      <c r="BF24" s="230"/>
      <c r="BG24" s="230"/>
      <c r="BH24" s="230"/>
      <c r="BI24" s="230"/>
      <c r="BJ24" s="230"/>
      <c r="BK24" s="230"/>
      <c r="BL24" s="230"/>
      <c r="BM24" s="230"/>
      <c r="BN24" s="230"/>
      <c r="BO24" s="230"/>
      <c r="BP24" s="230"/>
      <c r="BQ24" s="230"/>
      <c r="BR24" s="230"/>
      <c r="BS24" s="230"/>
      <c r="BT24" s="230"/>
      <c r="BU24" s="230"/>
      <c r="BV24" s="230"/>
      <c r="BW24" s="230"/>
      <c r="BX24" s="230"/>
      <c r="BY24" s="230"/>
      <c r="BZ24" s="230"/>
      <c r="CA24" s="230"/>
      <c r="CB24" s="230"/>
      <c r="CC24" s="230"/>
      <c r="CD24" s="230"/>
      <c r="CE24" s="230"/>
      <c r="CF24" s="230"/>
      <c r="CG24" s="230"/>
      <c r="CH24" s="230"/>
      <c r="CI24" s="230"/>
      <c r="CJ24" s="230"/>
      <c r="CK24" s="230"/>
      <c r="CL24" s="230"/>
      <c r="CM24" s="230"/>
      <c r="CN24" s="230"/>
      <c r="CO24" s="230"/>
      <c r="CP24" s="230"/>
      <c r="CQ24" s="230"/>
      <c r="CR24" s="230"/>
      <c r="CS24" s="230"/>
      <c r="CT24" s="230"/>
      <c r="CU24" s="230"/>
      <c r="CV24" s="230"/>
      <c r="CW24" s="230"/>
      <c r="CX24" s="230"/>
      <c r="CY24" s="230"/>
      <c r="CZ24" s="230"/>
      <c r="DA24" s="230"/>
      <c r="DB24" s="230"/>
      <c r="DC24" s="230"/>
      <c r="DD24" s="230"/>
      <c r="DE24" s="230"/>
      <c r="DF24" s="230"/>
      <c r="DG24" s="230"/>
      <c r="DH24" s="230"/>
      <c r="DI24" s="230"/>
      <c r="DJ24" s="230"/>
      <c r="DK24" s="230"/>
      <c r="DL24" s="230"/>
      <c r="DM24" s="230"/>
      <c r="DN24" s="230"/>
      <c r="DO24" s="230"/>
      <c r="DP24" s="230"/>
      <c r="DQ24" s="230"/>
      <c r="DR24" s="230"/>
      <c r="DS24" s="230"/>
      <c r="DT24" s="230"/>
      <c r="DU24" s="230"/>
      <c r="DV24" s="230"/>
      <c r="DW24" s="230"/>
      <c r="DX24" s="230"/>
      <c r="DY24" s="230"/>
      <c r="DZ24" s="230"/>
      <c r="EA24" s="230"/>
      <c r="EB24" s="230"/>
      <c r="EC24" s="230"/>
      <c r="ED24" s="230"/>
      <c r="EE24" s="230"/>
      <c r="EF24" s="230"/>
      <c r="EG24" s="230"/>
      <c r="EH24" s="230"/>
      <c r="EI24" s="230"/>
      <c r="EJ24" s="230"/>
      <c r="EK24" s="230"/>
      <c r="EL24" s="230"/>
      <c r="EM24" s="230"/>
      <c r="EN24" s="230"/>
      <c r="EO24" s="230"/>
      <c r="EP24" s="230"/>
      <c r="EQ24" s="230"/>
      <c r="ER24" s="230"/>
      <c r="ES24" s="230"/>
      <c r="ET24" s="230"/>
      <c r="EU24" s="230"/>
      <c r="EV24" s="230"/>
      <c r="EW24" s="230"/>
      <c r="EX24" s="230"/>
      <c r="EY24" s="230"/>
      <c r="EZ24" s="230"/>
      <c r="FA24" s="230"/>
      <c r="FB24" s="230"/>
      <c r="FC24" s="230"/>
      <c r="FD24" s="230"/>
      <c r="FE24" s="230"/>
      <c r="FF24" s="230"/>
      <c r="FG24" s="230"/>
      <c r="FH24" s="230"/>
      <c r="FI24" s="230"/>
      <c r="FJ24" s="230"/>
      <c r="FK24" s="230"/>
      <c r="FL24" s="230"/>
      <c r="FM24" s="230"/>
      <c r="FN24" s="230"/>
      <c r="FO24" s="230"/>
      <c r="FP24" s="230"/>
      <c r="FQ24" s="230"/>
      <c r="FR24" s="230"/>
      <c r="FS24" s="230"/>
      <c r="FT24" s="230"/>
      <c r="FU24" s="230"/>
      <c r="FV24" s="230"/>
      <c r="FW24" s="230"/>
      <c r="FX24" s="230"/>
      <c r="FY24" s="230"/>
      <c r="FZ24" s="230"/>
      <c r="GA24" s="230"/>
      <c r="GB24" s="230"/>
      <c r="GC24" s="230"/>
      <c r="GD24" s="230"/>
      <c r="GE24" s="230"/>
      <c r="GF24" s="230"/>
      <c r="GG24" s="230"/>
      <c r="GH24" s="230"/>
      <c r="GI24" s="230"/>
      <c r="GJ24" s="230"/>
      <c r="GK24" s="230"/>
      <c r="GL24" s="230"/>
      <c r="GM24" s="230"/>
      <c r="GN24" s="230"/>
      <c r="GO24" s="230"/>
      <c r="GP24" s="230"/>
      <c r="GQ24" s="230"/>
      <c r="GR24" s="230"/>
      <c r="GS24" s="230"/>
      <c r="GT24" s="230"/>
      <c r="GU24" s="230"/>
      <c r="GV24" s="230"/>
      <c r="GW24" s="230"/>
      <c r="GX24" s="230"/>
      <c r="GY24" s="230"/>
      <c r="GZ24" s="230"/>
      <c r="HA24" s="230"/>
      <c r="HB24" s="230"/>
      <c r="HC24" s="230"/>
      <c r="HD24" s="230"/>
      <c r="HE24" s="230"/>
      <c r="HF24" s="230"/>
      <c r="HG24" s="230"/>
      <c r="HH24" s="230"/>
      <c r="HI24" s="230"/>
      <c r="HJ24" s="230"/>
      <c r="HK24" s="230"/>
      <c r="HL24" s="230"/>
      <c r="HM24" s="230"/>
      <c r="HN24" s="230"/>
      <c r="HO24" s="230"/>
      <c r="HP24" s="230"/>
      <c r="HQ24" s="230"/>
      <c r="HR24" s="230"/>
      <c r="HS24" s="230"/>
      <c r="HT24" s="230"/>
      <c r="HU24" s="230"/>
      <c r="HV24" s="230"/>
      <c r="HW24" s="230"/>
      <c r="HX24" s="230"/>
      <c r="HY24" s="230"/>
      <c r="HZ24" s="230"/>
      <c r="IA24" s="230"/>
      <c r="IB24" s="230"/>
      <c r="IC24" s="230"/>
      <c r="ID24" s="230"/>
      <c r="IE24" s="230"/>
      <c r="IF24" s="230"/>
      <c r="IG24" s="230"/>
      <c r="IH24" s="230"/>
      <c r="II24" s="230"/>
      <c r="IJ24" s="230"/>
      <c r="IK24" s="230"/>
      <c r="IL24" s="230"/>
      <c r="IM24" s="230"/>
      <c r="IN24" s="230"/>
      <c r="IO24" s="230"/>
      <c r="IP24" s="230"/>
      <c r="IQ24" s="230"/>
      <c r="IR24" s="230"/>
      <c r="IS24" s="230"/>
      <c r="IT24" s="230"/>
      <c r="IU24" s="230"/>
      <c r="IV24" s="230"/>
    </row>
    <row r="25" spans="1:256" ht="20.100000000000001" customHeight="1">
      <c r="A25" s="1062" t="s">
        <v>134</v>
      </c>
      <c r="B25" s="491">
        <v>36</v>
      </c>
      <c r="C25" s="491">
        <v>90.1</v>
      </c>
      <c r="D25" s="491">
        <v>7.6</v>
      </c>
      <c r="E25" s="491">
        <v>88.2</v>
      </c>
      <c r="F25" s="309">
        <v>19</v>
      </c>
      <c r="G25" s="491">
        <v>4.7</v>
      </c>
      <c r="H25" s="819">
        <v>5.2</v>
      </c>
      <c r="I25" s="305"/>
      <c r="K25" s="305"/>
    </row>
    <row r="26" spans="1:256" ht="20.100000000000001" customHeight="1">
      <c r="A26" s="1062" t="s">
        <v>135</v>
      </c>
      <c r="B26" s="491">
        <v>44.3</v>
      </c>
      <c r="C26" s="491">
        <v>89.2</v>
      </c>
      <c r="D26" s="491">
        <v>4.8</v>
      </c>
      <c r="E26" s="491">
        <v>82.6</v>
      </c>
      <c r="F26" s="309">
        <v>8</v>
      </c>
      <c r="G26" s="491">
        <v>8.9</v>
      </c>
      <c r="H26" s="819">
        <v>8.8000000000000007</v>
      </c>
      <c r="I26" s="305"/>
      <c r="K26" s="305"/>
    </row>
    <row r="27" spans="1:256" ht="20.100000000000001" customHeight="1">
      <c r="A27" s="1062" t="s">
        <v>136</v>
      </c>
      <c r="B27" s="491">
        <v>80.900000000000006</v>
      </c>
      <c r="C27" s="491">
        <v>85.5</v>
      </c>
      <c r="D27" s="491">
        <v>4.4000000000000004</v>
      </c>
      <c r="E27" s="491">
        <v>86</v>
      </c>
      <c r="F27" s="309">
        <v>5</v>
      </c>
      <c r="G27" s="491">
        <v>13.7</v>
      </c>
      <c r="H27" s="819">
        <v>15.2</v>
      </c>
      <c r="I27" s="305"/>
      <c r="K27" s="305"/>
    </row>
    <row r="28" spans="1:256" ht="20.100000000000001" customHeight="1">
      <c r="A28" s="1062" t="s">
        <v>137</v>
      </c>
      <c r="B28" s="491">
        <v>42.9</v>
      </c>
      <c r="C28" s="491">
        <v>92.1</v>
      </c>
      <c r="D28" s="491">
        <v>8.1</v>
      </c>
      <c r="E28" s="491">
        <v>84.8</v>
      </c>
      <c r="F28" s="309">
        <v>16</v>
      </c>
      <c r="G28" s="491">
        <v>6.6</v>
      </c>
      <c r="H28" s="819">
        <v>7.2</v>
      </c>
      <c r="I28" s="305"/>
      <c r="K28" s="305"/>
    </row>
    <row r="29" spans="1:256" ht="20.100000000000001" customHeight="1">
      <c r="A29" s="1062" t="s">
        <v>138</v>
      </c>
      <c r="B29" s="491">
        <v>50.3</v>
      </c>
      <c r="C29" s="491">
        <v>83.8</v>
      </c>
      <c r="D29" s="491">
        <v>9.9</v>
      </c>
      <c r="E29" s="491">
        <v>83.5</v>
      </c>
      <c r="F29" s="309">
        <v>14</v>
      </c>
      <c r="G29" s="491">
        <v>8.4</v>
      </c>
      <c r="H29" s="819">
        <v>8.3000000000000007</v>
      </c>
      <c r="I29" s="305"/>
      <c r="J29" s="230"/>
      <c r="K29" s="305"/>
      <c r="L29" s="230"/>
      <c r="M29" s="230"/>
      <c r="N29" s="230"/>
      <c r="O29" s="230"/>
      <c r="P29" s="230"/>
      <c r="Q29" s="230"/>
      <c r="R29" s="230"/>
      <c r="S29" s="230"/>
      <c r="T29" s="230"/>
      <c r="U29" s="230"/>
      <c r="V29" s="230"/>
      <c r="W29" s="230"/>
      <c r="X29" s="230"/>
      <c r="Y29" s="230"/>
      <c r="Z29" s="230"/>
      <c r="AA29" s="230"/>
      <c r="AB29" s="230"/>
      <c r="AC29" s="230"/>
      <c r="AD29" s="230"/>
      <c r="AE29" s="230"/>
      <c r="AF29" s="230"/>
      <c r="AG29" s="230"/>
      <c r="AH29" s="230"/>
      <c r="AI29" s="230"/>
      <c r="AJ29" s="230"/>
      <c r="AK29" s="230"/>
      <c r="AL29" s="230"/>
      <c r="AM29" s="230"/>
      <c r="AN29" s="230"/>
      <c r="AO29" s="230"/>
      <c r="AP29" s="230"/>
      <c r="AQ29" s="230"/>
      <c r="AR29" s="230"/>
      <c r="AS29" s="230"/>
      <c r="AT29" s="230"/>
      <c r="AU29" s="230"/>
      <c r="AV29" s="230"/>
      <c r="AW29" s="230"/>
      <c r="AX29" s="230"/>
      <c r="AY29" s="230"/>
      <c r="AZ29" s="230"/>
      <c r="BA29" s="230"/>
      <c r="BB29" s="230"/>
      <c r="BC29" s="230"/>
      <c r="BD29" s="230"/>
      <c r="BE29" s="230"/>
      <c r="BF29" s="230"/>
      <c r="BG29" s="230"/>
      <c r="BH29" s="230"/>
      <c r="BI29" s="230"/>
      <c r="BJ29" s="230"/>
      <c r="BK29" s="230"/>
      <c r="BL29" s="230"/>
      <c r="BM29" s="230"/>
      <c r="BN29" s="230"/>
      <c r="BO29" s="230"/>
      <c r="BP29" s="230"/>
      <c r="BQ29" s="230"/>
      <c r="BR29" s="230"/>
      <c r="BS29" s="230"/>
      <c r="BT29" s="230"/>
      <c r="BU29" s="230"/>
      <c r="BV29" s="230"/>
      <c r="BW29" s="230"/>
      <c r="BX29" s="230"/>
      <c r="BY29" s="230"/>
      <c r="BZ29" s="230"/>
      <c r="CA29" s="230"/>
      <c r="CB29" s="230"/>
      <c r="CC29" s="230"/>
      <c r="CD29" s="230"/>
      <c r="CE29" s="230"/>
      <c r="CF29" s="230"/>
      <c r="CG29" s="230"/>
      <c r="CH29" s="230"/>
      <c r="CI29" s="230"/>
      <c r="CJ29" s="230"/>
      <c r="CK29" s="230"/>
      <c r="CL29" s="230"/>
      <c r="CM29" s="230"/>
      <c r="CN29" s="230"/>
      <c r="CO29" s="230"/>
      <c r="CP29" s="230"/>
      <c r="CQ29" s="230"/>
      <c r="CR29" s="230"/>
      <c r="CS29" s="230"/>
      <c r="CT29" s="230"/>
      <c r="CU29" s="230"/>
      <c r="CV29" s="230"/>
      <c r="CW29" s="230"/>
      <c r="CX29" s="230"/>
      <c r="CY29" s="230"/>
      <c r="CZ29" s="230"/>
      <c r="DA29" s="230"/>
      <c r="DB29" s="230"/>
      <c r="DC29" s="230"/>
      <c r="DD29" s="230"/>
      <c r="DE29" s="230"/>
      <c r="DF29" s="230"/>
      <c r="DG29" s="230"/>
      <c r="DH29" s="230"/>
      <c r="DI29" s="230"/>
      <c r="DJ29" s="230"/>
      <c r="DK29" s="230"/>
      <c r="DL29" s="230"/>
      <c r="DM29" s="230"/>
      <c r="DN29" s="230"/>
      <c r="DO29" s="230"/>
      <c r="DP29" s="230"/>
      <c r="DQ29" s="230"/>
      <c r="DR29" s="230"/>
      <c r="DS29" s="230"/>
      <c r="DT29" s="230"/>
      <c r="DU29" s="230"/>
      <c r="DV29" s="230"/>
      <c r="DW29" s="230"/>
      <c r="DX29" s="230"/>
      <c r="DY29" s="230"/>
      <c r="DZ29" s="230"/>
      <c r="EA29" s="230"/>
      <c r="EB29" s="230"/>
      <c r="EC29" s="230"/>
      <c r="ED29" s="230"/>
      <c r="EE29" s="230"/>
      <c r="EF29" s="230"/>
      <c r="EG29" s="230"/>
      <c r="EH29" s="230"/>
      <c r="EI29" s="230"/>
      <c r="EJ29" s="230"/>
      <c r="EK29" s="230"/>
      <c r="EL29" s="230"/>
      <c r="EM29" s="230"/>
      <c r="EN29" s="230"/>
      <c r="EO29" s="230"/>
      <c r="EP29" s="230"/>
      <c r="EQ29" s="230"/>
      <c r="ER29" s="230"/>
      <c r="ES29" s="230"/>
      <c r="ET29" s="230"/>
      <c r="EU29" s="230"/>
      <c r="EV29" s="230"/>
      <c r="EW29" s="230"/>
      <c r="EX29" s="230"/>
      <c r="EY29" s="230"/>
      <c r="EZ29" s="230"/>
      <c r="FA29" s="230"/>
      <c r="FB29" s="230"/>
      <c r="FC29" s="230"/>
      <c r="FD29" s="230"/>
      <c r="FE29" s="230"/>
      <c r="FF29" s="230"/>
      <c r="FG29" s="230"/>
      <c r="FH29" s="230"/>
      <c r="FI29" s="230"/>
      <c r="FJ29" s="230"/>
      <c r="FK29" s="230"/>
      <c r="FL29" s="230"/>
      <c r="FM29" s="230"/>
      <c r="FN29" s="230"/>
      <c r="FO29" s="230"/>
      <c r="FP29" s="230"/>
      <c r="FQ29" s="230"/>
      <c r="FR29" s="230"/>
      <c r="FS29" s="230"/>
      <c r="FT29" s="230"/>
      <c r="FU29" s="230"/>
      <c r="FV29" s="230"/>
      <c r="FW29" s="230"/>
      <c r="FX29" s="230"/>
      <c r="FY29" s="230"/>
      <c r="FZ29" s="230"/>
      <c r="GA29" s="230"/>
      <c r="GB29" s="230"/>
      <c r="GC29" s="230"/>
      <c r="GD29" s="230"/>
      <c r="GE29" s="230"/>
      <c r="GF29" s="230"/>
      <c r="GG29" s="230"/>
      <c r="GH29" s="230"/>
      <c r="GI29" s="230"/>
      <c r="GJ29" s="230"/>
      <c r="GK29" s="230"/>
      <c r="GL29" s="230"/>
      <c r="GM29" s="230"/>
      <c r="GN29" s="230"/>
      <c r="GO29" s="230"/>
      <c r="GP29" s="230"/>
      <c r="GQ29" s="230"/>
      <c r="GR29" s="230"/>
      <c r="GS29" s="230"/>
      <c r="GT29" s="230"/>
      <c r="GU29" s="230"/>
      <c r="GV29" s="230"/>
      <c r="GW29" s="230"/>
      <c r="GX29" s="230"/>
      <c r="GY29" s="230"/>
      <c r="GZ29" s="230"/>
      <c r="HA29" s="230"/>
      <c r="HB29" s="230"/>
      <c r="HC29" s="230"/>
      <c r="HD29" s="230"/>
      <c r="HE29" s="230"/>
      <c r="HF29" s="230"/>
      <c r="HG29" s="230"/>
      <c r="HH29" s="230"/>
      <c r="HI29" s="230"/>
      <c r="HJ29" s="230"/>
      <c r="HK29" s="230"/>
      <c r="HL29" s="230"/>
      <c r="HM29" s="230"/>
      <c r="HN29" s="230"/>
      <c r="HO29" s="230"/>
      <c r="HP29" s="230"/>
      <c r="HQ29" s="230"/>
      <c r="HR29" s="230"/>
      <c r="HS29" s="230"/>
      <c r="HT29" s="230"/>
      <c r="HU29" s="230"/>
      <c r="HV29" s="230"/>
      <c r="HW29" s="230"/>
      <c r="HX29" s="230"/>
      <c r="HY29" s="230"/>
      <c r="HZ29" s="230"/>
      <c r="IA29" s="230"/>
      <c r="IB29" s="230"/>
      <c r="IC29" s="230"/>
      <c r="ID29" s="230"/>
      <c r="IE29" s="230"/>
      <c r="IF29" s="230"/>
      <c r="IG29" s="230"/>
      <c r="IH29" s="230"/>
      <c r="II29" s="230"/>
      <c r="IJ29" s="230"/>
      <c r="IK29" s="230"/>
      <c r="IL29" s="230"/>
      <c r="IM29" s="230"/>
      <c r="IN29" s="230"/>
      <c r="IO29" s="230"/>
      <c r="IP29" s="230"/>
      <c r="IQ29" s="230"/>
      <c r="IR29" s="230"/>
      <c r="IS29" s="230"/>
      <c r="IT29" s="230"/>
      <c r="IU29" s="230"/>
      <c r="IV29" s="230"/>
    </row>
    <row r="30" spans="1:256" ht="20.100000000000001" customHeight="1">
      <c r="A30" s="1062" t="s">
        <v>139</v>
      </c>
      <c r="B30" s="491">
        <v>51.2</v>
      </c>
      <c r="C30" s="491">
        <v>87.1</v>
      </c>
      <c r="D30" s="491">
        <v>3.2</v>
      </c>
      <c r="E30" s="491">
        <v>82.7</v>
      </c>
      <c r="F30" s="309">
        <v>7</v>
      </c>
      <c r="G30" s="491">
        <v>10.199999999999999</v>
      </c>
      <c r="H30" s="819">
        <v>11.2</v>
      </c>
      <c r="I30" s="305"/>
      <c r="J30" s="231"/>
      <c r="K30" s="305"/>
      <c r="L30" s="231"/>
      <c r="M30" s="231"/>
      <c r="N30" s="231"/>
      <c r="O30" s="231"/>
      <c r="P30" s="231"/>
      <c r="Q30" s="231"/>
      <c r="R30" s="231"/>
      <c r="S30" s="231"/>
      <c r="T30" s="231"/>
      <c r="U30" s="231"/>
      <c r="V30" s="231"/>
      <c r="W30" s="231"/>
      <c r="X30" s="231"/>
      <c r="Y30" s="231"/>
      <c r="Z30" s="231"/>
      <c r="AA30" s="231"/>
      <c r="AB30" s="231"/>
      <c r="AC30" s="231"/>
      <c r="AD30" s="231"/>
      <c r="AE30" s="231"/>
      <c r="AF30" s="231"/>
      <c r="AG30" s="231"/>
      <c r="AH30" s="231"/>
      <c r="AI30" s="231"/>
      <c r="AJ30" s="231"/>
      <c r="AK30" s="231"/>
      <c r="AL30" s="231"/>
      <c r="AM30" s="231"/>
      <c r="AN30" s="231"/>
      <c r="AO30" s="231"/>
      <c r="AP30" s="231"/>
      <c r="AQ30" s="231"/>
      <c r="AR30" s="231"/>
      <c r="AS30" s="231"/>
      <c r="AT30" s="231"/>
      <c r="AU30" s="231"/>
      <c r="AV30" s="231"/>
      <c r="AW30" s="231"/>
      <c r="AX30" s="231"/>
      <c r="AY30" s="231"/>
      <c r="AZ30" s="231"/>
      <c r="BA30" s="231"/>
      <c r="BB30" s="231"/>
      <c r="BC30" s="231"/>
      <c r="BD30" s="231"/>
      <c r="BE30" s="231"/>
      <c r="BF30" s="231"/>
      <c r="BG30" s="231"/>
      <c r="BH30" s="231"/>
      <c r="BI30" s="231"/>
      <c r="BJ30" s="231"/>
      <c r="BK30" s="231"/>
      <c r="BL30" s="231"/>
      <c r="BM30" s="231"/>
      <c r="BN30" s="231"/>
      <c r="BO30" s="231"/>
      <c r="BP30" s="231"/>
      <c r="BQ30" s="231"/>
      <c r="BR30" s="231"/>
      <c r="BS30" s="231"/>
      <c r="BT30" s="231"/>
      <c r="BU30" s="231"/>
      <c r="BV30" s="231"/>
      <c r="BW30" s="231"/>
      <c r="BX30" s="231"/>
      <c r="BY30" s="231"/>
      <c r="BZ30" s="231"/>
      <c r="CA30" s="231"/>
      <c r="CB30" s="231"/>
      <c r="CC30" s="231"/>
      <c r="CD30" s="231"/>
      <c r="CE30" s="231"/>
      <c r="CF30" s="231"/>
      <c r="CG30" s="231"/>
      <c r="CH30" s="231"/>
      <c r="CI30" s="231"/>
      <c r="CJ30" s="231"/>
      <c r="CK30" s="231"/>
      <c r="CL30" s="231"/>
      <c r="CM30" s="231"/>
      <c r="CN30" s="231"/>
      <c r="CO30" s="231"/>
      <c r="CP30" s="231"/>
      <c r="CQ30" s="231"/>
      <c r="CR30" s="231"/>
      <c r="CS30" s="231"/>
      <c r="CT30" s="231"/>
      <c r="CU30" s="231"/>
      <c r="CV30" s="231"/>
      <c r="CW30" s="231"/>
      <c r="CX30" s="231"/>
      <c r="CY30" s="231"/>
      <c r="CZ30" s="231"/>
      <c r="DA30" s="231"/>
      <c r="DB30" s="231"/>
      <c r="DC30" s="231"/>
      <c r="DD30" s="231"/>
      <c r="DE30" s="231"/>
      <c r="DF30" s="231"/>
      <c r="DG30" s="231"/>
      <c r="DH30" s="231"/>
      <c r="DI30" s="231"/>
      <c r="DJ30" s="231"/>
      <c r="DK30" s="231"/>
      <c r="DL30" s="231"/>
      <c r="DM30" s="231"/>
      <c r="DN30" s="231"/>
      <c r="DO30" s="231"/>
      <c r="DP30" s="231"/>
      <c r="DQ30" s="231"/>
      <c r="DR30" s="231"/>
      <c r="DS30" s="231"/>
      <c r="DT30" s="231"/>
      <c r="DU30" s="231"/>
      <c r="DV30" s="231"/>
      <c r="DW30" s="231"/>
      <c r="DX30" s="231"/>
      <c r="DY30" s="231"/>
      <c r="DZ30" s="231"/>
      <c r="EA30" s="231"/>
      <c r="EB30" s="231"/>
      <c r="EC30" s="231"/>
      <c r="ED30" s="231"/>
      <c r="EE30" s="231"/>
      <c r="EF30" s="231"/>
      <c r="EG30" s="231"/>
      <c r="EH30" s="231"/>
      <c r="EI30" s="231"/>
      <c r="EJ30" s="231"/>
      <c r="EK30" s="231"/>
      <c r="EL30" s="231"/>
      <c r="EM30" s="231"/>
      <c r="EN30" s="231"/>
      <c r="EO30" s="231"/>
      <c r="EP30" s="231"/>
      <c r="EQ30" s="231"/>
      <c r="ER30" s="231"/>
      <c r="ES30" s="231"/>
      <c r="ET30" s="231"/>
      <c r="EU30" s="231"/>
      <c r="EV30" s="231"/>
      <c r="EW30" s="231"/>
      <c r="EX30" s="231"/>
      <c r="EY30" s="231"/>
      <c r="EZ30" s="231"/>
      <c r="FA30" s="231"/>
      <c r="FB30" s="231"/>
      <c r="FC30" s="231"/>
      <c r="FD30" s="231"/>
      <c r="FE30" s="231"/>
      <c r="FF30" s="231"/>
      <c r="FG30" s="231"/>
      <c r="FH30" s="231"/>
      <c r="FI30" s="231"/>
      <c r="FJ30" s="231"/>
      <c r="FK30" s="231"/>
      <c r="FL30" s="231"/>
      <c r="FM30" s="231"/>
      <c r="FN30" s="231"/>
      <c r="FO30" s="231"/>
      <c r="FP30" s="231"/>
      <c r="FQ30" s="231"/>
      <c r="FR30" s="231"/>
      <c r="FS30" s="231"/>
      <c r="FT30" s="231"/>
      <c r="FU30" s="231"/>
      <c r="FV30" s="231"/>
      <c r="FW30" s="231"/>
      <c r="FX30" s="231"/>
      <c r="FY30" s="231"/>
      <c r="FZ30" s="231"/>
      <c r="GA30" s="231"/>
      <c r="GB30" s="231"/>
      <c r="GC30" s="231"/>
      <c r="GD30" s="231"/>
      <c r="GE30" s="231"/>
      <c r="GF30" s="231"/>
      <c r="GG30" s="231"/>
      <c r="GH30" s="231"/>
      <c r="GI30" s="231"/>
      <c r="GJ30" s="231"/>
      <c r="GK30" s="231"/>
      <c r="GL30" s="231"/>
      <c r="GM30" s="231"/>
      <c r="GN30" s="231"/>
      <c r="GO30" s="231"/>
      <c r="GP30" s="231"/>
      <c r="GQ30" s="231"/>
      <c r="GR30" s="231"/>
      <c r="GS30" s="231"/>
      <c r="GT30" s="231"/>
      <c r="GU30" s="231"/>
      <c r="GV30" s="231"/>
      <c r="GW30" s="231"/>
      <c r="GX30" s="231"/>
      <c r="GY30" s="231"/>
      <c r="GZ30" s="231"/>
      <c r="HA30" s="231"/>
      <c r="HB30" s="231"/>
      <c r="HC30" s="231"/>
      <c r="HD30" s="231"/>
      <c r="HE30" s="231"/>
      <c r="HF30" s="231"/>
      <c r="HG30" s="231"/>
      <c r="HH30" s="231"/>
      <c r="HI30" s="231"/>
      <c r="HJ30" s="231"/>
      <c r="HK30" s="231"/>
      <c r="HL30" s="231"/>
      <c r="HM30" s="231"/>
      <c r="HN30" s="231"/>
      <c r="HO30" s="231"/>
      <c r="HP30" s="231"/>
      <c r="HQ30" s="231"/>
      <c r="HR30" s="231"/>
      <c r="HS30" s="231"/>
      <c r="HT30" s="231"/>
      <c r="HU30" s="231"/>
      <c r="HV30" s="231"/>
      <c r="HW30" s="231"/>
      <c r="HX30" s="231"/>
      <c r="HY30" s="231"/>
      <c r="HZ30" s="231"/>
      <c r="IA30" s="231"/>
      <c r="IB30" s="231"/>
      <c r="IC30" s="231"/>
      <c r="ID30" s="231"/>
      <c r="IE30" s="231"/>
      <c r="IF30" s="231"/>
      <c r="IG30" s="231"/>
      <c r="IH30" s="231"/>
      <c r="II30" s="231"/>
      <c r="IJ30" s="231"/>
      <c r="IK30" s="231"/>
      <c r="IL30" s="231"/>
      <c r="IM30" s="231"/>
      <c r="IN30" s="231"/>
      <c r="IO30" s="231"/>
      <c r="IP30" s="231"/>
      <c r="IQ30" s="231"/>
      <c r="IR30" s="231"/>
      <c r="IS30" s="231"/>
      <c r="IT30" s="231"/>
      <c r="IU30" s="231"/>
      <c r="IV30" s="231"/>
    </row>
    <row r="31" spans="1:256" ht="20.100000000000001" customHeight="1">
      <c r="A31" s="1064" t="s">
        <v>140</v>
      </c>
      <c r="B31" s="491">
        <v>44</v>
      </c>
      <c r="C31" s="491">
        <v>83.6</v>
      </c>
      <c r="D31" s="491">
        <v>7.1</v>
      </c>
      <c r="E31" s="491">
        <v>84.4</v>
      </c>
      <c r="F31" s="309">
        <v>9</v>
      </c>
      <c r="G31" s="491">
        <v>8.1</v>
      </c>
      <c r="H31" s="819">
        <v>7.9</v>
      </c>
      <c r="I31" s="305"/>
      <c r="K31" s="305"/>
    </row>
    <row r="32" spans="1:256" s="399" customFormat="1" ht="19.95" customHeight="1">
      <c r="A32" s="481" t="s">
        <v>594</v>
      </c>
      <c r="B32" s="927"/>
      <c r="C32" s="927"/>
      <c r="D32" s="927"/>
      <c r="E32" s="927"/>
      <c r="F32" s="927"/>
      <c r="G32" s="927"/>
      <c r="H32" s="1065"/>
      <c r="I32" s="435"/>
      <c r="K32" s="305"/>
    </row>
    <row r="33" spans="1:11" s="1326" customFormat="1" ht="12" customHeight="1">
      <c r="A33" s="1448" t="s">
        <v>1679</v>
      </c>
      <c r="B33" s="1449"/>
      <c r="C33" s="1449"/>
      <c r="D33" s="1449"/>
      <c r="E33" s="1449"/>
      <c r="F33" s="1449"/>
      <c r="G33" s="1449"/>
      <c r="H33" s="1449"/>
      <c r="K33" s="1450"/>
    </row>
    <row r="34" spans="1:11">
      <c r="A34" s="817"/>
      <c r="B34" s="817"/>
      <c r="C34" s="817"/>
      <c r="D34" s="817"/>
      <c r="E34" s="817"/>
      <c r="F34" s="817"/>
      <c r="G34" s="817"/>
      <c r="H34" s="817"/>
    </row>
  </sheetData>
  <mergeCells count="14">
    <mergeCell ref="F1:G1"/>
    <mergeCell ref="F2:G2"/>
    <mergeCell ref="C12:C13"/>
    <mergeCell ref="G12:H13"/>
    <mergeCell ref="G3:H6"/>
    <mergeCell ref="G7:G11"/>
    <mergeCell ref="H7:H11"/>
    <mergeCell ref="E3:E13"/>
    <mergeCell ref="A3:A13"/>
    <mergeCell ref="B3:D6"/>
    <mergeCell ref="F3:F13"/>
    <mergeCell ref="B7:C11"/>
    <mergeCell ref="D7:D13"/>
    <mergeCell ref="B12:B13"/>
  </mergeCells>
  <phoneticPr fontId="70" type="noConversion"/>
  <hyperlinks>
    <hyperlink ref="G1" location="'Spis tablic     List of tables'!A87" display="Powrót do spisu tablic"/>
    <hyperlink ref="G2" location="'Spis tablic     List of tables'!A87" display="Return to list tables"/>
    <hyperlink ref="F1:G1" location="'Spis tablic     List of tables'!A94" display="Powrót do spisu tablic"/>
    <hyperlink ref="F2:G2" location="'Spis tablic     List of tables'!A94" display="Return to list of tables"/>
  </hyperlinks>
  <pageMargins left="0.39370078740157483" right="0.39370078740157483" top="0.19685039370078741" bottom="0.19685039370078741" header="0.31496062992125984" footer="0.31496062992125984"/>
  <pageSetup paperSize="9" scale="95" orientation="landscape"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showGridLines="0" zoomScale="90" zoomScaleNormal="90" workbookViewId="0">
      <selection sqref="A1:D1"/>
    </sheetView>
  </sheetViews>
  <sheetFormatPr defaultRowHeight="13.8"/>
  <cols>
    <col min="1" max="1" width="25" customWidth="1"/>
    <col min="2" max="9" width="12.69921875" customWidth="1"/>
  </cols>
  <sheetData>
    <row r="1" spans="1:9" ht="14.85" customHeight="1">
      <c r="A1" s="1825" t="s">
        <v>823</v>
      </c>
      <c r="B1" s="1825"/>
      <c r="C1" s="1825"/>
      <c r="D1" s="1825"/>
      <c r="E1" s="9"/>
      <c r="H1" s="1877" t="s">
        <v>31</v>
      </c>
      <c r="I1" s="1877"/>
    </row>
    <row r="2" spans="1:9" s="1306" customFormat="1" ht="14.85" customHeight="1">
      <c r="A2" s="1882" t="s">
        <v>380</v>
      </c>
      <c r="B2" s="1882"/>
      <c r="C2" s="1882"/>
      <c r="D2" s="1882"/>
      <c r="E2" s="1318"/>
      <c r="H2" s="1802" t="s">
        <v>283</v>
      </c>
      <c r="I2" s="1802"/>
    </row>
    <row r="3" spans="1:9" ht="14.85" customHeight="1">
      <c r="A3" s="1885" t="s">
        <v>1680</v>
      </c>
      <c r="B3" s="1847" t="s">
        <v>2087</v>
      </c>
      <c r="C3" s="1821"/>
      <c r="D3" s="1821"/>
      <c r="E3" s="1821"/>
      <c r="F3" s="1821"/>
      <c r="G3" s="1821"/>
      <c r="H3" s="1821"/>
      <c r="I3" s="1821"/>
    </row>
    <row r="4" spans="1:9" ht="14.85" customHeight="1">
      <c r="A4" s="1886"/>
      <c r="B4" s="1848"/>
      <c r="C4" s="1809"/>
      <c r="D4" s="1809"/>
      <c r="E4" s="1809"/>
      <c r="F4" s="1809"/>
      <c r="G4" s="1809"/>
      <c r="H4" s="1809"/>
      <c r="I4" s="1809"/>
    </row>
    <row r="5" spans="1:9" ht="14.85" customHeight="1">
      <c r="A5" s="1886"/>
      <c r="B5" s="1848"/>
      <c r="C5" s="1809"/>
      <c r="D5" s="1809"/>
      <c r="E5" s="1809"/>
      <c r="F5" s="1809"/>
      <c r="G5" s="1809"/>
      <c r="H5" s="1809"/>
      <c r="I5" s="1809"/>
    </row>
    <row r="6" spans="1:9" ht="14.85" customHeight="1">
      <c r="A6" s="1886"/>
      <c r="B6" s="1849"/>
      <c r="C6" s="1814"/>
      <c r="D6" s="1814"/>
      <c r="E6" s="1814"/>
      <c r="F6" s="1814"/>
      <c r="G6" s="1814"/>
      <c r="H6" s="1814"/>
      <c r="I6" s="1814"/>
    </row>
    <row r="7" spans="1:9" ht="14.85" customHeight="1">
      <c r="A7" s="1886"/>
      <c r="B7" s="1847" t="s">
        <v>1681</v>
      </c>
      <c r="C7" s="1885"/>
      <c r="D7" s="1847" t="s">
        <v>1682</v>
      </c>
      <c r="E7" s="1885"/>
      <c r="F7" s="1847" t="s">
        <v>1683</v>
      </c>
      <c r="G7" s="1885"/>
      <c r="H7" s="1847" t="s">
        <v>1684</v>
      </c>
      <c r="I7" s="1821"/>
    </row>
    <row r="8" spans="1:9" ht="14.85" customHeight="1">
      <c r="A8" s="1886"/>
      <c r="B8" s="1848"/>
      <c r="C8" s="1886"/>
      <c r="D8" s="1848"/>
      <c r="E8" s="1886"/>
      <c r="F8" s="1848"/>
      <c r="G8" s="1886"/>
      <c r="H8" s="1848"/>
      <c r="I8" s="1809"/>
    </row>
    <row r="9" spans="1:9" ht="14.85" customHeight="1">
      <c r="A9" s="1886"/>
      <c r="B9" s="1848"/>
      <c r="C9" s="1886"/>
      <c r="D9" s="1848"/>
      <c r="E9" s="1886"/>
      <c r="F9" s="1848"/>
      <c r="G9" s="1886"/>
      <c r="H9" s="1848"/>
      <c r="I9" s="1809"/>
    </row>
    <row r="10" spans="1:9" ht="14.85" customHeight="1">
      <c r="A10" s="1886"/>
      <c r="B10" s="1849"/>
      <c r="C10" s="1887"/>
      <c r="D10" s="1849"/>
      <c r="E10" s="1887"/>
      <c r="F10" s="1849"/>
      <c r="G10" s="1887"/>
      <c r="H10" s="1849"/>
      <c r="I10" s="1814"/>
    </row>
    <row r="11" spans="1:9" ht="14.85" customHeight="1">
      <c r="A11" s="1886"/>
      <c r="B11" s="1847" t="s">
        <v>1685</v>
      </c>
      <c r="C11" s="1826" t="s">
        <v>1773</v>
      </c>
      <c r="D11" s="1847" t="s">
        <v>1685</v>
      </c>
      <c r="E11" s="1826" t="s">
        <v>1773</v>
      </c>
      <c r="F11" s="1847" t="s">
        <v>1686</v>
      </c>
      <c r="G11" s="1826" t="s">
        <v>1773</v>
      </c>
      <c r="H11" s="1847" t="s">
        <v>1687</v>
      </c>
      <c r="I11" s="1847" t="s">
        <v>1773</v>
      </c>
    </row>
    <row r="12" spans="1:9" ht="14.85" customHeight="1">
      <c r="A12" s="1886"/>
      <c r="B12" s="1848"/>
      <c r="C12" s="1827"/>
      <c r="D12" s="1848"/>
      <c r="E12" s="1827"/>
      <c r="F12" s="1848"/>
      <c r="G12" s="1827"/>
      <c r="H12" s="1848"/>
      <c r="I12" s="1848"/>
    </row>
    <row r="13" spans="1:9" ht="14.85" customHeight="1">
      <c r="A13" s="1886"/>
      <c r="B13" s="1848"/>
      <c r="C13" s="1827"/>
      <c r="D13" s="1848"/>
      <c r="E13" s="1827"/>
      <c r="F13" s="1848"/>
      <c r="G13" s="1827"/>
      <c r="H13" s="1848"/>
      <c r="I13" s="1848"/>
    </row>
    <row r="14" spans="1:9" ht="14.85" customHeight="1">
      <c r="A14" s="1886"/>
      <c r="B14" s="1848"/>
      <c r="C14" s="1827"/>
      <c r="D14" s="1848"/>
      <c r="E14" s="1827"/>
      <c r="F14" s="1848"/>
      <c r="G14" s="1827"/>
      <c r="H14" s="1848"/>
      <c r="I14" s="1848"/>
    </row>
    <row r="15" spans="1:9" ht="25.2" customHeight="1">
      <c r="A15" s="516" t="s">
        <v>123</v>
      </c>
      <c r="B15" s="1066">
        <v>86.87</v>
      </c>
      <c r="C15" s="317">
        <v>109.4</v>
      </c>
      <c r="D15" s="1066">
        <v>69.819999999999993</v>
      </c>
      <c r="E15" s="317">
        <v>108.3</v>
      </c>
      <c r="F15" s="1066">
        <v>107.13</v>
      </c>
      <c r="G15" s="317">
        <v>121.2</v>
      </c>
      <c r="H15" s="1066">
        <v>175.7</v>
      </c>
      <c r="I15" s="696">
        <v>92.8</v>
      </c>
    </row>
    <row r="16" spans="1:9" ht="12" customHeight="1">
      <c r="A16" s="1451" t="s">
        <v>124</v>
      </c>
      <c r="B16" s="150"/>
      <c r="C16" s="514"/>
      <c r="D16" s="150"/>
      <c r="E16" s="168"/>
      <c r="F16" s="150"/>
      <c r="G16" s="168"/>
      <c r="H16" s="150"/>
      <c r="I16" s="588"/>
    </row>
    <row r="17" spans="1:10" ht="20.100000000000001" customHeight="1">
      <c r="A17" s="1067" t="s">
        <v>141</v>
      </c>
      <c r="B17" s="150">
        <v>88.57</v>
      </c>
      <c r="C17" s="613">
        <v>115.6</v>
      </c>
      <c r="D17" s="1071" t="s">
        <v>1938</v>
      </c>
      <c r="E17" s="883" t="s">
        <v>15</v>
      </c>
      <c r="F17" s="150">
        <v>129.52000000000001</v>
      </c>
      <c r="G17" s="168">
        <v>127.3</v>
      </c>
      <c r="H17" s="1068" t="s">
        <v>1938</v>
      </c>
      <c r="I17" s="588" t="s">
        <v>15</v>
      </c>
    </row>
    <row r="18" spans="1:10" ht="20.100000000000001" customHeight="1">
      <c r="A18" s="1067" t="s">
        <v>126</v>
      </c>
      <c r="B18" s="150">
        <v>82.78</v>
      </c>
      <c r="C18" s="168">
        <v>105.9</v>
      </c>
      <c r="D18" s="150">
        <v>66.25</v>
      </c>
      <c r="E18" s="168">
        <v>110.4</v>
      </c>
      <c r="F18" s="150">
        <v>107.81</v>
      </c>
      <c r="G18" s="168">
        <v>124.7</v>
      </c>
      <c r="H18" s="151">
        <v>142.5</v>
      </c>
      <c r="I18" s="588">
        <v>79.7</v>
      </c>
    </row>
    <row r="19" spans="1:10" ht="20.100000000000001" customHeight="1">
      <c r="A19" s="1067" t="s">
        <v>127</v>
      </c>
      <c r="B19" s="150">
        <v>80.98</v>
      </c>
      <c r="C19" s="168">
        <v>107.9</v>
      </c>
      <c r="D19" s="150">
        <v>61.11</v>
      </c>
      <c r="E19" s="168">
        <v>98.6</v>
      </c>
      <c r="F19" s="150">
        <v>101.2</v>
      </c>
      <c r="G19" s="168">
        <v>119.7</v>
      </c>
      <c r="H19" s="1069" t="s">
        <v>1938</v>
      </c>
      <c r="I19" s="588" t="s">
        <v>15</v>
      </c>
    </row>
    <row r="20" spans="1:10" ht="20.100000000000001" customHeight="1">
      <c r="A20" s="1067" t="s">
        <v>128</v>
      </c>
      <c r="B20" s="150">
        <v>90.38</v>
      </c>
      <c r="C20" s="168">
        <v>113.4</v>
      </c>
      <c r="D20" s="150">
        <v>72.92</v>
      </c>
      <c r="E20" s="168">
        <v>125.6</v>
      </c>
      <c r="F20" s="150">
        <v>135.41999999999999</v>
      </c>
      <c r="G20" s="168">
        <v>123.1</v>
      </c>
      <c r="H20" s="1069" t="s">
        <v>1938</v>
      </c>
      <c r="I20" s="588" t="s">
        <v>15</v>
      </c>
    </row>
    <row r="21" spans="1:10" ht="20.100000000000001" customHeight="1">
      <c r="A21" s="1067" t="s">
        <v>142</v>
      </c>
      <c r="B21" s="150">
        <v>87.76</v>
      </c>
      <c r="C21" s="168">
        <v>112.2</v>
      </c>
      <c r="D21" s="150">
        <v>65.17</v>
      </c>
      <c r="E21" s="168">
        <v>104.4</v>
      </c>
      <c r="F21" s="150">
        <v>89.04</v>
      </c>
      <c r="G21" s="168">
        <v>114.1</v>
      </c>
      <c r="H21" s="151">
        <v>193.33</v>
      </c>
      <c r="I21" s="588">
        <v>108.5</v>
      </c>
    </row>
    <row r="22" spans="1:10" s="214" customFormat="1" ht="20.100000000000001" customHeight="1">
      <c r="A22" s="1070" t="s">
        <v>130</v>
      </c>
      <c r="B22" s="708">
        <v>84.76</v>
      </c>
      <c r="C22" s="152">
        <v>112.5</v>
      </c>
      <c r="D22" s="708">
        <v>77.78</v>
      </c>
      <c r="E22" s="152">
        <v>110</v>
      </c>
      <c r="F22" s="708">
        <v>98.82</v>
      </c>
      <c r="G22" s="152">
        <v>126.8</v>
      </c>
      <c r="H22" s="1069">
        <v>200</v>
      </c>
      <c r="I22" s="153">
        <v>88.3</v>
      </c>
    </row>
    <row r="23" spans="1:10" ht="20.100000000000001" customHeight="1">
      <c r="A23" s="1067" t="s">
        <v>131</v>
      </c>
      <c r="B23" s="150">
        <v>87.04</v>
      </c>
      <c r="C23" s="168">
        <v>104.1</v>
      </c>
      <c r="D23" s="150">
        <v>67.39</v>
      </c>
      <c r="E23" s="168">
        <v>101.6</v>
      </c>
      <c r="F23" s="150">
        <v>106.1</v>
      </c>
      <c r="G23" s="168">
        <v>133.30000000000001</v>
      </c>
      <c r="H23" s="151">
        <v>145.83000000000001</v>
      </c>
      <c r="I23" s="588">
        <v>83.8</v>
      </c>
    </row>
    <row r="24" spans="1:10" ht="20.100000000000001" customHeight="1">
      <c r="A24" s="1067" t="s">
        <v>132</v>
      </c>
      <c r="B24" s="150">
        <v>98</v>
      </c>
      <c r="C24" s="168">
        <v>110.6</v>
      </c>
      <c r="D24" s="1071" t="s">
        <v>1938</v>
      </c>
      <c r="E24" s="883" t="s">
        <v>15</v>
      </c>
      <c r="F24" s="150">
        <v>122.14</v>
      </c>
      <c r="G24" s="168">
        <v>121.8</v>
      </c>
      <c r="H24" s="1069" t="s">
        <v>1938</v>
      </c>
      <c r="I24" s="588" t="s">
        <v>15</v>
      </c>
    </row>
    <row r="25" spans="1:10" s="29" customFormat="1" ht="20.100000000000001" customHeight="1">
      <c r="A25" s="1067" t="s">
        <v>133</v>
      </c>
      <c r="B25" s="150">
        <v>90</v>
      </c>
      <c r="C25" s="168">
        <v>108</v>
      </c>
      <c r="D25" s="150">
        <v>78.94</v>
      </c>
      <c r="E25" s="168">
        <v>113.5</v>
      </c>
      <c r="F25" s="150">
        <v>100.93</v>
      </c>
      <c r="G25" s="168">
        <v>113.9</v>
      </c>
      <c r="H25" s="1069" t="s">
        <v>1938</v>
      </c>
      <c r="I25" s="588" t="s">
        <v>15</v>
      </c>
    </row>
    <row r="26" spans="1:10" ht="20.100000000000001" customHeight="1">
      <c r="A26" s="1067" t="s">
        <v>134</v>
      </c>
      <c r="B26" s="150">
        <v>87.39</v>
      </c>
      <c r="C26" s="168">
        <v>109.9</v>
      </c>
      <c r="D26" s="150">
        <v>66.94</v>
      </c>
      <c r="E26" s="168">
        <v>115.1</v>
      </c>
      <c r="F26" s="150">
        <v>109.06</v>
      </c>
      <c r="G26" s="168">
        <v>123.5</v>
      </c>
      <c r="H26" s="1069" t="s">
        <v>1938</v>
      </c>
      <c r="I26" s="588" t="s">
        <v>15</v>
      </c>
    </row>
    <row r="27" spans="1:10" ht="20.100000000000001" customHeight="1">
      <c r="A27" s="1067" t="s">
        <v>135</v>
      </c>
      <c r="B27" s="150">
        <v>88.45</v>
      </c>
      <c r="C27" s="168">
        <v>116.2</v>
      </c>
      <c r="D27" s="708" t="s">
        <v>1938</v>
      </c>
      <c r="E27" s="168" t="s">
        <v>15</v>
      </c>
      <c r="F27" s="150">
        <v>115.73</v>
      </c>
      <c r="G27" s="168">
        <v>119.7</v>
      </c>
      <c r="H27" s="1069" t="s">
        <v>1938</v>
      </c>
      <c r="I27" s="588" t="s">
        <v>15</v>
      </c>
    </row>
    <row r="28" spans="1:10" ht="20.100000000000001" customHeight="1">
      <c r="A28" s="1067" t="s">
        <v>136</v>
      </c>
      <c r="B28" s="150">
        <v>90.84</v>
      </c>
      <c r="C28" s="168">
        <v>107.1</v>
      </c>
      <c r="D28" s="150">
        <v>78.17</v>
      </c>
      <c r="E28" s="168">
        <v>102.4</v>
      </c>
      <c r="F28" s="150">
        <v>102.09</v>
      </c>
      <c r="G28" s="168">
        <v>112.9</v>
      </c>
      <c r="H28" s="151">
        <v>213.33</v>
      </c>
      <c r="I28" s="588">
        <v>94.4</v>
      </c>
    </row>
    <row r="29" spans="1:10" ht="20.100000000000001" customHeight="1">
      <c r="A29" s="1067" t="s">
        <v>137</v>
      </c>
      <c r="B29" s="150">
        <v>80.61</v>
      </c>
      <c r="C29" s="168">
        <v>108</v>
      </c>
      <c r="D29" s="150">
        <v>66.48</v>
      </c>
      <c r="E29" s="168">
        <v>112.8</v>
      </c>
      <c r="F29" s="150">
        <v>82.36</v>
      </c>
      <c r="G29" s="168">
        <v>114.7</v>
      </c>
      <c r="H29" s="151">
        <v>184.44</v>
      </c>
      <c r="I29" s="588">
        <v>105.8</v>
      </c>
    </row>
    <row r="30" spans="1:10" s="29" customFormat="1" ht="20.100000000000001" customHeight="1">
      <c r="A30" s="1067" t="s">
        <v>138</v>
      </c>
      <c r="B30" s="150">
        <v>93.33</v>
      </c>
      <c r="C30" s="168">
        <v>115.9</v>
      </c>
      <c r="D30" s="708">
        <v>73.33</v>
      </c>
      <c r="E30" s="168" t="s">
        <v>15</v>
      </c>
      <c r="F30" s="150">
        <v>120.48</v>
      </c>
      <c r="G30" s="168">
        <v>120.8</v>
      </c>
      <c r="H30" s="708" t="s">
        <v>1938</v>
      </c>
      <c r="I30" s="588" t="s">
        <v>15</v>
      </c>
      <c r="J30" s="602"/>
    </row>
    <row r="31" spans="1:10" s="30" customFormat="1" ht="20.100000000000001" customHeight="1">
      <c r="A31" s="1067" t="s">
        <v>139</v>
      </c>
      <c r="B31" s="150">
        <v>90.46</v>
      </c>
      <c r="C31" s="168">
        <v>112.8</v>
      </c>
      <c r="D31" s="150">
        <v>75.819999999999993</v>
      </c>
      <c r="E31" s="168">
        <v>125.5</v>
      </c>
      <c r="F31" s="150">
        <v>113.68</v>
      </c>
      <c r="G31" s="168">
        <v>118.7</v>
      </c>
      <c r="H31" s="151">
        <v>155</v>
      </c>
      <c r="I31" s="588">
        <v>102.6</v>
      </c>
    </row>
    <row r="32" spans="1:10" ht="20.100000000000001" customHeight="1">
      <c r="A32" s="1072" t="s">
        <v>140</v>
      </c>
      <c r="B32" s="150">
        <v>120</v>
      </c>
      <c r="C32" s="168">
        <v>128.6</v>
      </c>
      <c r="D32" s="708" t="s">
        <v>1938</v>
      </c>
      <c r="E32" s="168" t="s">
        <v>15</v>
      </c>
      <c r="F32" s="150">
        <v>125.9</v>
      </c>
      <c r="G32" s="168">
        <v>118.1</v>
      </c>
      <c r="H32" s="1069" t="s">
        <v>1938</v>
      </c>
      <c r="I32" s="588" t="s">
        <v>15</v>
      </c>
    </row>
  </sheetData>
  <mergeCells count="18">
    <mergeCell ref="C11:C14"/>
    <mergeCell ref="H11:H14"/>
    <mergeCell ref="I11:I14"/>
    <mergeCell ref="A1:D1"/>
    <mergeCell ref="H1:I1"/>
    <mergeCell ref="A2:D2"/>
    <mergeCell ref="H2:I2"/>
    <mergeCell ref="D11:D14"/>
    <mergeCell ref="E11:E14"/>
    <mergeCell ref="F7:G10"/>
    <mergeCell ref="H7:I10"/>
    <mergeCell ref="F11:F14"/>
    <mergeCell ref="G11:G14"/>
    <mergeCell ref="A3:A14"/>
    <mergeCell ref="B3:I6"/>
    <mergeCell ref="B7:C10"/>
    <mergeCell ref="D7:E10"/>
    <mergeCell ref="B11:B14"/>
  </mergeCells>
  <phoneticPr fontId="0" type="noConversion"/>
  <hyperlinks>
    <hyperlink ref="H1:I1" location="'Spis tablic     List of tables'!A95" display="Powrót do spisu tablic"/>
    <hyperlink ref="H2:I2" location="'Spis tablic     List of tables'!A95" display="Return to list of tables"/>
  </hyperlinks>
  <pageMargins left="0.39370078740157483" right="0.39370078740157483" top="0.19685039370078741" bottom="0.19685039370078741" header="0.31496062992125984" footer="0.31496062992125984"/>
  <pageSetup paperSize="9" scale="95" orientation="landscape"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showGridLines="0" zoomScale="80" zoomScaleNormal="80" workbookViewId="0">
      <selection activeCell="H1" sqref="H1:I1"/>
    </sheetView>
  </sheetViews>
  <sheetFormatPr defaultColWidth="8.69921875" defaultRowHeight="13.8"/>
  <cols>
    <col min="1" max="1" width="28.3984375" style="514" customWidth="1"/>
    <col min="2" max="9" width="11.69921875" style="514" customWidth="1"/>
    <col min="10" max="16384" width="8.69921875" style="514"/>
  </cols>
  <sheetData>
    <row r="1" spans="1:9">
      <c r="A1" s="1825" t="s">
        <v>823</v>
      </c>
      <c r="B1" s="1825"/>
      <c r="C1" s="1825"/>
      <c r="D1" s="513"/>
      <c r="G1" s="515"/>
      <c r="H1" s="1877" t="s">
        <v>31</v>
      </c>
      <c r="I1" s="1877"/>
    </row>
    <row r="2" spans="1:9" s="1306" customFormat="1">
      <c r="A2" s="1882" t="s">
        <v>449</v>
      </c>
      <c r="B2" s="1882"/>
      <c r="C2" s="1882"/>
      <c r="D2" s="1546"/>
      <c r="G2" s="1318"/>
      <c r="H2" s="1802" t="s">
        <v>283</v>
      </c>
      <c r="I2" s="1802"/>
    </row>
    <row r="3" spans="1:9" ht="13.2" customHeight="1">
      <c r="A3" s="1811" t="s">
        <v>1689</v>
      </c>
      <c r="B3" s="2115" t="s">
        <v>1688</v>
      </c>
      <c r="C3" s="2492"/>
      <c r="D3" s="2492"/>
      <c r="E3" s="2492"/>
      <c r="F3" s="2492"/>
      <c r="G3" s="2492"/>
      <c r="H3" s="2492"/>
      <c r="I3" s="2492"/>
    </row>
    <row r="4" spans="1:9" ht="14.85" customHeight="1">
      <c r="A4" s="1812"/>
      <c r="B4" s="2183"/>
      <c r="C4" s="1922"/>
      <c r="D4" s="1922"/>
      <c r="E4" s="1922"/>
      <c r="F4" s="1922"/>
      <c r="G4" s="1922"/>
      <c r="H4" s="1922"/>
      <c r="I4" s="1922"/>
    </row>
    <row r="5" spans="1:9" ht="25.2" customHeight="1">
      <c r="A5" s="1812"/>
      <c r="B5" s="1804" t="s">
        <v>1774</v>
      </c>
      <c r="C5" s="1808"/>
      <c r="D5" s="1808"/>
      <c r="E5" s="1808"/>
      <c r="F5" s="1808"/>
      <c r="G5" s="1808"/>
      <c r="H5" s="1808"/>
      <c r="I5" s="1808"/>
    </row>
    <row r="6" spans="1:9" ht="14.85" customHeight="1">
      <c r="A6" s="1812"/>
      <c r="B6" s="1804" t="s">
        <v>1690</v>
      </c>
      <c r="C6" s="2496"/>
      <c r="D6" s="1847" t="s">
        <v>1692</v>
      </c>
      <c r="E6" s="2489"/>
      <c r="F6" s="1847" t="s">
        <v>1693</v>
      </c>
      <c r="G6" s="2489"/>
      <c r="H6" s="1847" t="s">
        <v>1694</v>
      </c>
      <c r="I6" s="2492"/>
    </row>
    <row r="7" spans="1:9" ht="14.85" customHeight="1">
      <c r="A7" s="1812"/>
      <c r="B7" s="2182"/>
      <c r="C7" s="2490"/>
      <c r="D7" s="2049"/>
      <c r="E7" s="2490"/>
      <c r="F7" s="2049"/>
      <c r="G7" s="2490"/>
      <c r="H7" s="2049"/>
      <c r="I7" s="2105"/>
    </row>
    <row r="8" spans="1:9" ht="13.2" customHeight="1">
      <c r="A8" s="1812"/>
      <c r="B8" s="2497"/>
      <c r="C8" s="2491"/>
      <c r="D8" s="2050"/>
      <c r="E8" s="2491"/>
      <c r="F8" s="2050"/>
      <c r="G8" s="2491"/>
      <c r="H8" s="2050"/>
      <c r="I8" s="2493"/>
    </row>
    <row r="9" spans="1:9" ht="14.85" customHeight="1">
      <c r="A9" s="1812"/>
      <c r="B9" s="1790" t="s">
        <v>1691</v>
      </c>
      <c r="C9" s="2487" t="s">
        <v>1939</v>
      </c>
      <c r="D9" s="2487" t="s">
        <v>1941</v>
      </c>
      <c r="E9" s="2487" t="s">
        <v>1940</v>
      </c>
      <c r="F9" s="2487" t="s">
        <v>1942</v>
      </c>
      <c r="G9" s="2487" t="s">
        <v>1939</v>
      </c>
      <c r="H9" s="2487" t="s">
        <v>1943</v>
      </c>
      <c r="I9" s="2494" t="s">
        <v>1939</v>
      </c>
    </row>
    <row r="10" spans="1:9" ht="14.85" customHeight="1">
      <c r="A10" s="1812"/>
      <c r="B10" s="1791"/>
      <c r="C10" s="2488"/>
      <c r="D10" s="2488"/>
      <c r="E10" s="2488"/>
      <c r="F10" s="2488"/>
      <c r="G10" s="2488"/>
      <c r="H10" s="2488"/>
      <c r="I10" s="2495"/>
    </row>
    <row r="11" spans="1:9" ht="14.85" customHeight="1">
      <c r="A11" s="1812"/>
      <c r="B11" s="1791"/>
      <c r="C11" s="2488"/>
      <c r="D11" s="2488"/>
      <c r="E11" s="2488"/>
      <c r="F11" s="2488"/>
      <c r="G11" s="2488"/>
      <c r="H11" s="2488"/>
      <c r="I11" s="2495"/>
    </row>
    <row r="12" spans="1:9" ht="14.85" customHeight="1">
      <c r="A12" s="1812"/>
      <c r="B12" s="1791"/>
      <c r="C12" s="2488"/>
      <c r="D12" s="2488"/>
      <c r="E12" s="2488"/>
      <c r="F12" s="2488"/>
      <c r="G12" s="2488"/>
      <c r="H12" s="2488"/>
      <c r="I12" s="2495"/>
    </row>
    <row r="13" spans="1:9" s="510" customFormat="1" ht="25.2" customHeight="1">
      <c r="A13" s="516" t="s">
        <v>123</v>
      </c>
      <c r="B13" s="517">
        <v>6201.4</v>
      </c>
      <c r="C13" s="517">
        <v>100.9</v>
      </c>
      <c r="D13" s="517">
        <v>2429.1999999999998</v>
      </c>
      <c r="E13" s="517">
        <v>102.3</v>
      </c>
      <c r="F13" s="517">
        <v>11827.5</v>
      </c>
      <c r="G13" s="517">
        <v>104.2</v>
      </c>
      <c r="H13" s="517">
        <v>870.8</v>
      </c>
      <c r="I13" s="517">
        <v>98.4</v>
      </c>
    </row>
    <row r="14" spans="1:9" s="510" customFormat="1" ht="12" customHeight="1">
      <c r="A14" s="1428" t="s">
        <v>124</v>
      </c>
      <c r="B14" s="518"/>
      <c r="C14" s="519"/>
      <c r="D14" s="518"/>
      <c r="E14" s="519"/>
      <c r="F14" s="518"/>
      <c r="G14" s="518"/>
      <c r="H14" s="518"/>
      <c r="I14" s="518"/>
    </row>
    <row r="15" spans="1:9" s="510" customFormat="1" ht="21" customHeight="1">
      <c r="A15" s="520" t="s">
        <v>141</v>
      </c>
      <c r="B15" s="315">
        <v>104.8</v>
      </c>
      <c r="C15" s="518">
        <v>96.9</v>
      </c>
      <c r="D15" s="521">
        <v>40.700000000000003</v>
      </c>
      <c r="E15" s="518">
        <v>97.5</v>
      </c>
      <c r="F15" s="315">
        <v>199.2</v>
      </c>
      <c r="G15" s="315">
        <v>107.3</v>
      </c>
      <c r="H15" s="315">
        <v>30.1</v>
      </c>
      <c r="I15" s="385">
        <v>99.3</v>
      </c>
    </row>
    <row r="16" spans="1:9" s="510" customFormat="1" ht="21" customHeight="1">
      <c r="A16" s="520" t="s">
        <v>126</v>
      </c>
      <c r="B16" s="315">
        <v>509.9</v>
      </c>
      <c r="C16" s="385">
        <v>99.8</v>
      </c>
      <c r="D16" s="315">
        <v>162.9</v>
      </c>
      <c r="E16" s="315">
        <v>108.6</v>
      </c>
      <c r="F16" s="315">
        <v>1242</v>
      </c>
      <c r="G16" s="315">
        <v>101.4</v>
      </c>
      <c r="H16" s="315">
        <v>128.30000000000001</v>
      </c>
      <c r="I16" s="385">
        <v>111.3</v>
      </c>
    </row>
    <row r="17" spans="1:9" s="510" customFormat="1" ht="21" customHeight="1">
      <c r="A17" s="520" t="s">
        <v>127</v>
      </c>
      <c r="B17" s="315">
        <v>373.4</v>
      </c>
      <c r="C17" s="315">
        <v>99.8</v>
      </c>
      <c r="D17" s="315">
        <v>139.69999999999999</v>
      </c>
      <c r="E17" s="315">
        <v>96.1</v>
      </c>
      <c r="F17" s="315">
        <v>553.9</v>
      </c>
      <c r="G17" s="315">
        <v>89.9</v>
      </c>
      <c r="H17" s="315">
        <v>36.6</v>
      </c>
      <c r="I17" s="385">
        <v>79.7</v>
      </c>
    </row>
    <row r="18" spans="1:9" s="510" customFormat="1" ht="21" customHeight="1">
      <c r="A18" s="520" t="s">
        <v>128</v>
      </c>
      <c r="B18" s="315">
        <v>83.9</v>
      </c>
      <c r="C18" s="315">
        <v>101.4</v>
      </c>
      <c r="D18" s="315">
        <v>31.8</v>
      </c>
      <c r="E18" s="315">
        <v>101.9</v>
      </c>
      <c r="F18" s="315">
        <v>165.2</v>
      </c>
      <c r="G18" s="315">
        <v>100.9</v>
      </c>
      <c r="H18" s="315">
        <v>9.1</v>
      </c>
      <c r="I18" s="385">
        <v>73.099999999999994</v>
      </c>
    </row>
    <row r="19" spans="1:9" s="510" customFormat="1" ht="21" customHeight="1">
      <c r="A19" s="520" t="s">
        <v>142</v>
      </c>
      <c r="B19" s="315">
        <v>477.1</v>
      </c>
      <c r="C19" s="315">
        <v>102.3</v>
      </c>
      <c r="D19" s="315">
        <v>187.7</v>
      </c>
      <c r="E19" s="315">
        <v>102.3</v>
      </c>
      <c r="F19" s="315">
        <v>1203.2</v>
      </c>
      <c r="G19" s="315">
        <v>111.8</v>
      </c>
      <c r="H19" s="315">
        <v>70.599999999999994</v>
      </c>
      <c r="I19" s="385">
        <v>106.7</v>
      </c>
    </row>
    <row r="20" spans="1:9" s="523" customFormat="1" ht="21" customHeight="1">
      <c r="A20" s="522" t="s">
        <v>130</v>
      </c>
      <c r="B20" s="388">
        <v>170.9</v>
      </c>
      <c r="C20" s="388">
        <v>100.9</v>
      </c>
      <c r="D20" s="388">
        <v>84.2</v>
      </c>
      <c r="E20" s="388">
        <v>105</v>
      </c>
      <c r="F20" s="388">
        <v>169.1</v>
      </c>
      <c r="G20" s="388">
        <v>89.5</v>
      </c>
      <c r="H20" s="388">
        <v>20.5</v>
      </c>
      <c r="I20" s="389">
        <v>85.8</v>
      </c>
    </row>
    <row r="21" spans="1:9" s="510" customFormat="1" ht="21" customHeight="1">
      <c r="A21" s="520" t="s">
        <v>131</v>
      </c>
      <c r="B21" s="315">
        <v>1153</v>
      </c>
      <c r="C21" s="315">
        <v>102.6</v>
      </c>
      <c r="D21" s="315">
        <v>517</v>
      </c>
      <c r="E21" s="315">
        <v>105.4</v>
      </c>
      <c r="F21" s="315">
        <v>1256.0999999999999</v>
      </c>
      <c r="G21" s="315">
        <v>125.7</v>
      </c>
      <c r="H21" s="315">
        <v>69.599999999999994</v>
      </c>
      <c r="I21" s="385">
        <v>112.4</v>
      </c>
    </row>
    <row r="22" spans="1:9" s="510" customFormat="1" ht="21" customHeight="1">
      <c r="A22" s="520" t="s">
        <v>132</v>
      </c>
      <c r="B22" s="315">
        <v>127.3</v>
      </c>
      <c r="C22" s="315">
        <v>103.8</v>
      </c>
      <c r="D22" s="315">
        <v>44.6</v>
      </c>
      <c r="E22" s="315">
        <v>103.8</v>
      </c>
      <c r="F22" s="315">
        <v>374.2</v>
      </c>
      <c r="G22" s="315">
        <v>94.2</v>
      </c>
      <c r="H22" s="315">
        <v>32</v>
      </c>
      <c r="I22" s="385">
        <v>91.1</v>
      </c>
    </row>
    <row r="23" spans="1:9" s="510" customFormat="1" ht="21" customHeight="1">
      <c r="A23" s="520" t="s">
        <v>133</v>
      </c>
      <c r="B23" s="315">
        <v>80.400000000000006</v>
      </c>
      <c r="C23" s="315">
        <v>90.1</v>
      </c>
      <c r="D23" s="315">
        <v>44.5</v>
      </c>
      <c r="E23" s="315">
        <v>93.5</v>
      </c>
      <c r="F23" s="315">
        <v>150.1</v>
      </c>
      <c r="G23" s="315">
        <v>87.8</v>
      </c>
      <c r="H23" s="315">
        <v>15</v>
      </c>
      <c r="I23" s="385">
        <v>85.9</v>
      </c>
    </row>
    <row r="24" spans="1:9" s="510" customFormat="1" ht="21" customHeight="1">
      <c r="A24" s="520" t="s">
        <v>134</v>
      </c>
      <c r="B24" s="315">
        <v>1020.9</v>
      </c>
      <c r="C24" s="315">
        <v>100.3</v>
      </c>
      <c r="D24" s="315">
        <v>464</v>
      </c>
      <c r="E24" s="315">
        <v>100.1</v>
      </c>
      <c r="F24" s="315">
        <v>327.8</v>
      </c>
      <c r="G24" s="315">
        <v>108.2</v>
      </c>
      <c r="H24" s="315">
        <v>23.5</v>
      </c>
      <c r="I24" s="385">
        <v>97.7</v>
      </c>
    </row>
    <row r="25" spans="1:9" s="510" customFormat="1" ht="21" customHeight="1">
      <c r="A25" s="520" t="s">
        <v>135</v>
      </c>
      <c r="B25" s="315">
        <v>213.6</v>
      </c>
      <c r="C25" s="315">
        <v>99.5</v>
      </c>
      <c r="D25" s="315">
        <v>73.3</v>
      </c>
      <c r="E25" s="315">
        <v>104.2</v>
      </c>
      <c r="F25" s="315">
        <v>772.4</v>
      </c>
      <c r="G25" s="315">
        <v>106.4</v>
      </c>
      <c r="H25" s="315">
        <v>70</v>
      </c>
      <c r="I25" s="385">
        <v>104.2</v>
      </c>
    </row>
    <row r="26" spans="1:9" s="510" customFormat="1" ht="21" customHeight="1">
      <c r="A26" s="520" t="s">
        <v>136</v>
      </c>
      <c r="B26" s="315">
        <v>122.1</v>
      </c>
      <c r="C26" s="315">
        <v>96.6</v>
      </c>
      <c r="D26" s="315">
        <v>46.4</v>
      </c>
      <c r="E26" s="315">
        <v>103.7</v>
      </c>
      <c r="F26" s="315">
        <v>220.4</v>
      </c>
      <c r="G26" s="315">
        <v>93.6</v>
      </c>
      <c r="H26" s="315">
        <v>19.5</v>
      </c>
      <c r="I26" s="385">
        <v>89.6</v>
      </c>
    </row>
    <row r="27" spans="1:9" s="510" customFormat="1" ht="21" customHeight="1">
      <c r="A27" s="520" t="s">
        <v>137</v>
      </c>
      <c r="B27" s="315">
        <v>153.80000000000001</v>
      </c>
      <c r="C27" s="315">
        <v>93.6</v>
      </c>
      <c r="D27" s="315">
        <v>55.5</v>
      </c>
      <c r="E27" s="315">
        <v>96.9</v>
      </c>
      <c r="F27" s="315">
        <v>230.8</v>
      </c>
      <c r="G27" s="315">
        <v>103.5</v>
      </c>
      <c r="H27" s="315">
        <v>25.8</v>
      </c>
      <c r="I27" s="385">
        <v>106.8</v>
      </c>
    </row>
    <row r="28" spans="1:9" s="510" customFormat="1" ht="21" customHeight="1">
      <c r="A28" s="520" t="s">
        <v>138</v>
      </c>
      <c r="B28" s="315">
        <v>473.9</v>
      </c>
      <c r="C28" s="315">
        <v>102</v>
      </c>
      <c r="D28" s="315">
        <v>216.1</v>
      </c>
      <c r="E28" s="315">
        <v>105.7</v>
      </c>
      <c r="F28" s="315">
        <v>572.9</v>
      </c>
      <c r="G28" s="315">
        <v>117.4</v>
      </c>
      <c r="H28" s="315">
        <v>41.8</v>
      </c>
      <c r="I28" s="385">
        <v>94.6</v>
      </c>
    </row>
    <row r="29" spans="1:9" s="510" customFormat="1" ht="21" customHeight="1">
      <c r="A29" s="520" t="s">
        <v>139</v>
      </c>
      <c r="B29" s="315">
        <v>1025.9000000000001</v>
      </c>
      <c r="C29" s="315">
        <v>101.9</v>
      </c>
      <c r="D29" s="315">
        <v>279.3</v>
      </c>
      <c r="E29" s="315">
        <v>99</v>
      </c>
      <c r="F29" s="315">
        <v>4085.8</v>
      </c>
      <c r="G29" s="315">
        <v>100.4</v>
      </c>
      <c r="H29" s="315">
        <v>250.1</v>
      </c>
      <c r="I29" s="385">
        <v>94</v>
      </c>
    </row>
    <row r="30" spans="1:9" s="510" customFormat="1" ht="21" customHeight="1">
      <c r="A30" s="524" t="s">
        <v>140</v>
      </c>
      <c r="B30" s="315">
        <v>110.7</v>
      </c>
      <c r="C30" s="315">
        <v>109.4</v>
      </c>
      <c r="D30" s="315">
        <v>41.5</v>
      </c>
      <c r="E30" s="315">
        <v>106.8</v>
      </c>
      <c r="F30" s="315">
        <v>304.2</v>
      </c>
      <c r="G30" s="315">
        <v>107.1</v>
      </c>
      <c r="H30" s="315">
        <v>28.1</v>
      </c>
      <c r="I30" s="385">
        <v>99</v>
      </c>
    </row>
    <row r="31" spans="1:9">
      <c r="B31" s="525"/>
      <c r="C31" s="525"/>
      <c r="D31" s="525"/>
      <c r="E31" s="525"/>
      <c r="F31" s="525"/>
      <c r="G31" s="525"/>
      <c r="H31" s="525"/>
    </row>
  </sheetData>
  <mergeCells count="19">
    <mergeCell ref="H9:H12"/>
    <mergeCell ref="E9:E12"/>
    <mergeCell ref="A3:A12"/>
    <mergeCell ref="D6:E8"/>
    <mergeCell ref="H6:I8"/>
    <mergeCell ref="I9:I12"/>
    <mergeCell ref="G9:G12"/>
    <mergeCell ref="C9:C12"/>
    <mergeCell ref="F9:F12"/>
    <mergeCell ref="B3:I4"/>
    <mergeCell ref="D9:D12"/>
    <mergeCell ref="B9:B12"/>
    <mergeCell ref="B6:C8"/>
    <mergeCell ref="F6:G8"/>
    <mergeCell ref="H1:I1"/>
    <mergeCell ref="A1:C1"/>
    <mergeCell ref="A2:C2"/>
    <mergeCell ref="H2:I2"/>
    <mergeCell ref="B5:I5"/>
  </mergeCells>
  <phoneticPr fontId="0" type="noConversion"/>
  <hyperlinks>
    <hyperlink ref="H1:I1" location="'Spis tablic     List of tables'!A96" display="Powrót do spisu tablic"/>
    <hyperlink ref="H2:I2" location="'Spis tablic     List of tables'!A96"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5"/>
  <sheetViews>
    <sheetView showGridLines="0" zoomScale="90" zoomScaleNormal="90" workbookViewId="0">
      <selection sqref="A1:E1"/>
    </sheetView>
  </sheetViews>
  <sheetFormatPr defaultRowHeight="13.8"/>
  <cols>
    <col min="1" max="1" width="21.69921875" customWidth="1"/>
    <col min="2" max="2" width="9.5" customWidth="1"/>
    <col min="3" max="13" width="8.69921875" customWidth="1"/>
  </cols>
  <sheetData>
    <row r="1" spans="1:15">
      <c r="A1" s="1825" t="s">
        <v>822</v>
      </c>
      <c r="B1" s="1825"/>
      <c r="C1" s="1825"/>
      <c r="D1" s="1825"/>
      <c r="E1" s="1825"/>
      <c r="H1" s="9"/>
      <c r="I1" s="9"/>
      <c r="J1" s="9"/>
      <c r="K1" s="1877" t="s">
        <v>31</v>
      </c>
      <c r="L1" s="1877"/>
      <c r="M1" s="1877"/>
    </row>
    <row r="2" spans="1:15" s="1306" customFormat="1">
      <c r="A2" s="1882" t="s">
        <v>145</v>
      </c>
      <c r="B2" s="1882"/>
      <c r="C2" s="1882"/>
      <c r="D2" s="1882"/>
      <c r="E2" s="1318"/>
      <c r="H2" s="1318"/>
      <c r="I2" s="1318"/>
      <c r="J2" s="1318"/>
      <c r="K2" s="2500" t="s">
        <v>283</v>
      </c>
      <c r="L2" s="2500"/>
      <c r="M2" s="2500"/>
    </row>
    <row r="3" spans="1:15" ht="14.85" customHeight="1">
      <c r="A3" s="1811" t="s">
        <v>1697</v>
      </c>
      <c r="B3" s="2116" t="s">
        <v>1695</v>
      </c>
      <c r="C3" s="2117"/>
      <c r="D3" s="2117"/>
      <c r="E3" s="2117"/>
      <c r="F3" s="2117"/>
      <c r="G3" s="2117"/>
      <c r="H3" s="2116" t="s">
        <v>1696</v>
      </c>
      <c r="I3" s="2117"/>
      <c r="J3" s="2117"/>
      <c r="K3" s="2117"/>
      <c r="L3" s="2117"/>
      <c r="M3" s="2117"/>
    </row>
    <row r="4" spans="1:15" ht="18" customHeight="1">
      <c r="A4" s="1812"/>
      <c r="B4" s="2498" t="s">
        <v>1775</v>
      </c>
      <c r="C4" s="2499"/>
      <c r="D4" s="2499"/>
      <c r="E4" s="2499"/>
      <c r="F4" s="2499"/>
      <c r="G4" s="2499"/>
      <c r="H4" s="2499"/>
      <c r="I4" s="2499"/>
      <c r="J4" s="2499"/>
      <c r="K4" s="2499"/>
      <c r="L4" s="2499"/>
      <c r="M4" s="2499"/>
    </row>
    <row r="5" spans="1:15" ht="14.85" customHeight="1">
      <c r="A5" s="1812"/>
      <c r="B5" s="2115" t="s">
        <v>1698</v>
      </c>
      <c r="C5" s="1885"/>
      <c r="D5" s="1847" t="s">
        <v>1699</v>
      </c>
      <c r="E5" s="1885"/>
      <c r="F5" s="1847" t="s">
        <v>1700</v>
      </c>
      <c r="G5" s="1885"/>
      <c r="H5" s="1847" t="s">
        <v>1701</v>
      </c>
      <c r="I5" s="1885"/>
      <c r="J5" s="1847" t="s">
        <v>1702</v>
      </c>
      <c r="K5" s="1885"/>
      <c r="L5" s="1847" t="s">
        <v>1703</v>
      </c>
      <c r="M5" s="1821"/>
      <c r="N5" s="75"/>
      <c r="O5" s="75"/>
    </row>
    <row r="6" spans="1:15" ht="14.85" customHeight="1">
      <c r="A6" s="1812"/>
      <c r="B6" s="1805"/>
      <c r="C6" s="1886"/>
      <c r="D6" s="1848"/>
      <c r="E6" s="1886"/>
      <c r="F6" s="1848"/>
      <c r="G6" s="1886"/>
      <c r="H6" s="1848"/>
      <c r="I6" s="1886"/>
      <c r="J6" s="1848"/>
      <c r="K6" s="1886"/>
      <c r="L6" s="1848"/>
      <c r="M6" s="1809"/>
      <c r="N6" s="75"/>
      <c r="O6" s="75"/>
    </row>
    <row r="7" spans="1:15" ht="14.85" customHeight="1">
      <c r="A7" s="1812"/>
      <c r="B7" s="1805"/>
      <c r="C7" s="1886"/>
      <c r="D7" s="1848"/>
      <c r="E7" s="1886"/>
      <c r="F7" s="1848"/>
      <c r="G7" s="1886"/>
      <c r="H7" s="1848"/>
      <c r="I7" s="1886"/>
      <c r="J7" s="1848"/>
      <c r="K7" s="1886"/>
      <c r="L7" s="1848"/>
      <c r="M7" s="1809"/>
      <c r="N7" s="75"/>
      <c r="O7" s="75"/>
    </row>
    <row r="8" spans="1:15" ht="14.85" customHeight="1">
      <c r="A8" s="1812"/>
      <c r="B8" s="1805"/>
      <c r="C8" s="1886"/>
      <c r="D8" s="1848"/>
      <c r="E8" s="1886"/>
      <c r="F8" s="1848"/>
      <c r="G8" s="1886"/>
      <c r="H8" s="1848"/>
      <c r="I8" s="1886"/>
      <c r="J8" s="1848"/>
      <c r="K8" s="1886"/>
      <c r="L8" s="1848"/>
      <c r="M8" s="1809"/>
      <c r="N8" s="75"/>
      <c r="O8" s="75"/>
    </row>
    <row r="9" spans="1:15" ht="14.85" customHeight="1">
      <c r="A9" s="1812"/>
      <c r="B9" s="1805"/>
      <c r="C9" s="1886"/>
      <c r="D9" s="1848"/>
      <c r="E9" s="1886"/>
      <c r="F9" s="1848"/>
      <c r="G9" s="1886"/>
      <c r="H9" s="1848"/>
      <c r="I9" s="1886"/>
      <c r="J9" s="1848"/>
      <c r="K9" s="1886"/>
      <c r="L9" s="1848"/>
      <c r="M9" s="1809"/>
      <c r="N9" s="75"/>
      <c r="O9" s="75"/>
    </row>
    <row r="10" spans="1:15" ht="14.85" customHeight="1">
      <c r="A10" s="1812"/>
      <c r="B10" s="1805"/>
      <c r="C10" s="1886"/>
      <c r="D10" s="1848"/>
      <c r="E10" s="1886"/>
      <c r="F10" s="1848"/>
      <c r="G10" s="1886"/>
      <c r="H10" s="1848"/>
      <c r="I10" s="1886"/>
      <c r="J10" s="1848"/>
      <c r="K10" s="1886"/>
      <c r="L10" s="1848"/>
      <c r="M10" s="1809"/>
      <c r="N10" s="75"/>
      <c r="O10" s="75"/>
    </row>
    <row r="11" spans="1:15" ht="14.85" customHeight="1">
      <c r="A11" s="1812"/>
      <c r="B11" s="1805"/>
      <c r="C11" s="1886"/>
      <c r="D11" s="1848"/>
      <c r="E11" s="1886"/>
      <c r="F11" s="1848"/>
      <c r="G11" s="1886"/>
      <c r="H11" s="1849"/>
      <c r="I11" s="1887"/>
      <c r="J11" s="1848"/>
      <c r="K11" s="1886"/>
      <c r="L11" s="1848"/>
      <c r="M11" s="1809"/>
      <c r="N11" s="75"/>
      <c r="O11" s="75"/>
    </row>
    <row r="12" spans="1:15" s="514" customFormat="1" ht="14.85" customHeight="1">
      <c r="A12" s="1812"/>
      <c r="B12" s="1880" t="s">
        <v>858</v>
      </c>
      <c r="C12" s="1816" t="s">
        <v>1776</v>
      </c>
      <c r="D12" s="1880" t="s">
        <v>859</v>
      </c>
      <c r="E12" s="1816" t="s">
        <v>1776</v>
      </c>
      <c r="F12" s="1880" t="s">
        <v>860</v>
      </c>
      <c r="G12" s="1816" t="s">
        <v>1776</v>
      </c>
      <c r="H12" s="2115" t="s">
        <v>861</v>
      </c>
      <c r="I12" s="1826" t="s">
        <v>1777</v>
      </c>
      <c r="J12" s="2212" t="s">
        <v>862</v>
      </c>
      <c r="K12" s="1816" t="s">
        <v>1776</v>
      </c>
      <c r="L12" s="2212" t="s">
        <v>863</v>
      </c>
      <c r="M12" s="1804" t="s">
        <v>1776</v>
      </c>
      <c r="N12" s="739"/>
      <c r="O12" s="739"/>
    </row>
    <row r="13" spans="1:15" s="514" customFormat="1" ht="14.85" customHeight="1">
      <c r="A13" s="1812"/>
      <c r="B13" s="1817"/>
      <c r="C13" s="1817"/>
      <c r="D13" s="1817"/>
      <c r="E13" s="1817"/>
      <c r="F13" s="1817"/>
      <c r="G13" s="1817"/>
      <c r="H13" s="1805"/>
      <c r="I13" s="1827"/>
      <c r="J13" s="2093"/>
      <c r="K13" s="1817"/>
      <c r="L13" s="2093"/>
      <c r="M13" s="1805"/>
      <c r="N13" s="739"/>
      <c r="O13" s="739"/>
    </row>
    <row r="14" spans="1:15" s="514" customFormat="1" ht="14.85" customHeight="1">
      <c r="A14" s="1812"/>
      <c r="B14" s="1817"/>
      <c r="C14" s="1817"/>
      <c r="D14" s="1817"/>
      <c r="E14" s="1817"/>
      <c r="F14" s="1817"/>
      <c r="G14" s="1817"/>
      <c r="H14" s="1805"/>
      <c r="I14" s="1827"/>
      <c r="J14" s="2093"/>
      <c r="K14" s="1817"/>
      <c r="L14" s="2093"/>
      <c r="M14" s="1805"/>
      <c r="N14" s="739"/>
      <c r="O14" s="739"/>
    </row>
    <row r="15" spans="1:15" s="514" customFormat="1" ht="14.85" customHeight="1">
      <c r="A15" s="1812"/>
      <c r="B15" s="1818"/>
      <c r="C15" s="1817"/>
      <c r="D15" s="1817"/>
      <c r="E15" s="1817"/>
      <c r="F15" s="1817"/>
      <c r="G15" s="1817"/>
      <c r="H15" s="1805"/>
      <c r="I15" s="2063"/>
      <c r="J15" s="2093"/>
      <c r="K15" s="1818"/>
      <c r="L15" s="2093"/>
      <c r="M15" s="1806"/>
      <c r="N15" s="739"/>
      <c r="O15" s="739"/>
    </row>
    <row r="16" spans="1:15" ht="25.2" customHeight="1">
      <c r="A16" s="1073" t="s">
        <v>146</v>
      </c>
      <c r="B16" s="1074">
        <v>1073983.2</v>
      </c>
      <c r="C16" s="695">
        <v>106</v>
      </c>
      <c r="D16" s="316">
        <v>2715</v>
      </c>
      <c r="E16" s="695">
        <v>102.7</v>
      </c>
      <c r="F16" s="1066">
        <v>4810.2299999999996</v>
      </c>
      <c r="G16" s="695">
        <v>107.2</v>
      </c>
      <c r="H16" s="317">
        <v>162127.29999999999</v>
      </c>
      <c r="I16" s="695">
        <v>126</v>
      </c>
      <c r="J16" s="316">
        <v>404</v>
      </c>
      <c r="K16" s="317">
        <v>105.6</v>
      </c>
      <c r="L16" s="1066">
        <v>4830.32</v>
      </c>
      <c r="M16" s="696">
        <v>108.8</v>
      </c>
      <c r="N16" s="76"/>
      <c r="O16" s="76"/>
    </row>
    <row r="17" spans="1:21" ht="10.199999999999999" customHeight="1">
      <c r="A17" s="1452" t="s">
        <v>124</v>
      </c>
      <c r="B17" s="315"/>
      <c r="C17" s="514"/>
      <c r="D17" s="168"/>
      <c r="E17" s="514"/>
      <c r="F17" s="150"/>
      <c r="G17" s="169"/>
      <c r="H17" s="168"/>
      <c r="I17" s="514"/>
      <c r="J17" s="168"/>
      <c r="K17" s="514"/>
      <c r="L17" s="168"/>
      <c r="M17" s="588"/>
      <c r="N17" s="64"/>
      <c r="O17" s="64"/>
    </row>
    <row r="18" spans="1:21" ht="18" customHeight="1">
      <c r="A18" s="1075" t="s">
        <v>125</v>
      </c>
      <c r="B18" s="315">
        <v>91297.7</v>
      </c>
      <c r="C18" s="315">
        <v>106.5</v>
      </c>
      <c r="D18" s="490">
        <v>223</v>
      </c>
      <c r="E18" s="315">
        <v>101.6</v>
      </c>
      <c r="F18" s="758">
        <v>5330.26</v>
      </c>
      <c r="G18" s="315">
        <v>106.9</v>
      </c>
      <c r="H18" s="315">
        <v>9768.6</v>
      </c>
      <c r="I18" s="315">
        <v>128</v>
      </c>
      <c r="J18" s="490">
        <v>27</v>
      </c>
      <c r="K18" s="315">
        <v>110.6</v>
      </c>
      <c r="L18" s="758">
        <v>5087.66</v>
      </c>
      <c r="M18" s="385">
        <v>105.6</v>
      </c>
      <c r="N18" s="77"/>
      <c r="O18" s="77"/>
    </row>
    <row r="19" spans="1:21" ht="18" customHeight="1">
      <c r="A19" s="1075" t="s">
        <v>143</v>
      </c>
      <c r="B19" s="315">
        <v>46411</v>
      </c>
      <c r="C19" s="315">
        <v>108.8</v>
      </c>
      <c r="D19" s="490">
        <v>137</v>
      </c>
      <c r="E19" s="315">
        <v>102.2</v>
      </c>
      <c r="F19" s="758">
        <v>4183.0200000000004</v>
      </c>
      <c r="G19" s="315">
        <v>106.6</v>
      </c>
      <c r="H19" s="315">
        <v>5270</v>
      </c>
      <c r="I19" s="315">
        <v>132.5</v>
      </c>
      <c r="J19" s="490">
        <v>19</v>
      </c>
      <c r="K19" s="315">
        <v>103.3</v>
      </c>
      <c r="L19" s="758">
        <v>4227.47</v>
      </c>
      <c r="M19" s="385">
        <v>110</v>
      </c>
      <c r="N19" s="77"/>
      <c r="O19" s="77"/>
      <c r="P19" s="501"/>
    </row>
    <row r="20" spans="1:21" ht="18" customHeight="1">
      <c r="A20" s="1075" t="s">
        <v>127</v>
      </c>
      <c r="B20" s="315">
        <v>27315.599999999999</v>
      </c>
      <c r="C20" s="315">
        <v>105.3</v>
      </c>
      <c r="D20" s="490">
        <v>100</v>
      </c>
      <c r="E20" s="315">
        <v>103.6</v>
      </c>
      <c r="F20" s="758">
        <v>4397.63</v>
      </c>
      <c r="G20" s="315">
        <v>106.4</v>
      </c>
      <c r="H20" s="315">
        <v>3247.1</v>
      </c>
      <c r="I20" s="315">
        <v>114.1</v>
      </c>
      <c r="J20" s="490">
        <v>15</v>
      </c>
      <c r="K20" s="315">
        <v>101.2</v>
      </c>
      <c r="L20" s="758">
        <v>3885.77</v>
      </c>
      <c r="M20" s="385">
        <v>106.5</v>
      </c>
      <c r="N20" s="77"/>
      <c r="O20" s="77"/>
    </row>
    <row r="21" spans="1:21" ht="18" customHeight="1">
      <c r="A21" s="1075" t="s">
        <v>128</v>
      </c>
      <c r="B21" s="315">
        <v>28213.3</v>
      </c>
      <c r="C21" s="315">
        <v>108.5</v>
      </c>
      <c r="D21" s="490">
        <v>74</v>
      </c>
      <c r="E21" s="315">
        <v>104.4</v>
      </c>
      <c r="F21" s="758">
        <v>4484.08</v>
      </c>
      <c r="G21" s="315">
        <v>108.8</v>
      </c>
      <c r="H21" s="315">
        <v>1516.6</v>
      </c>
      <c r="I21" s="315">
        <v>117.9</v>
      </c>
      <c r="J21" s="490">
        <v>7</v>
      </c>
      <c r="K21" s="315">
        <v>109.7</v>
      </c>
      <c r="L21" s="758">
        <v>3898.52</v>
      </c>
      <c r="M21" s="385">
        <v>111.1</v>
      </c>
      <c r="N21" s="77"/>
      <c r="O21" s="77"/>
    </row>
    <row r="22" spans="1:21" ht="18" customHeight="1">
      <c r="A22" s="1075" t="s">
        <v>142</v>
      </c>
      <c r="B22" s="315">
        <v>61491.4</v>
      </c>
      <c r="C22" s="315">
        <v>100.7</v>
      </c>
      <c r="D22" s="490">
        <v>178</v>
      </c>
      <c r="E22" s="315">
        <v>102.4</v>
      </c>
      <c r="F22" s="758">
        <v>4556.12</v>
      </c>
      <c r="G22" s="315">
        <v>107.6</v>
      </c>
      <c r="H22" s="315">
        <v>6099.3</v>
      </c>
      <c r="I22" s="315">
        <v>112.8</v>
      </c>
      <c r="J22" s="490">
        <v>18</v>
      </c>
      <c r="K22" s="315">
        <v>102.8</v>
      </c>
      <c r="L22" s="758">
        <v>4168.3900000000003</v>
      </c>
      <c r="M22" s="385">
        <v>109.2</v>
      </c>
      <c r="N22" s="77"/>
      <c r="O22" s="77"/>
    </row>
    <row r="23" spans="1:21" s="214" customFormat="1" ht="18" customHeight="1">
      <c r="A23" s="1076" t="s">
        <v>130</v>
      </c>
      <c r="B23" s="152">
        <v>76275.100000000006</v>
      </c>
      <c r="C23" s="152">
        <v>108.4</v>
      </c>
      <c r="D23" s="707">
        <v>198</v>
      </c>
      <c r="E23" s="388">
        <v>102.6</v>
      </c>
      <c r="F23" s="708">
        <v>4626.92</v>
      </c>
      <c r="G23" s="152">
        <v>106.7</v>
      </c>
      <c r="H23" s="152">
        <v>14145.3</v>
      </c>
      <c r="I23" s="388">
        <v>136</v>
      </c>
      <c r="J23" s="707">
        <v>41</v>
      </c>
      <c r="K23" s="388">
        <v>107.9</v>
      </c>
      <c r="L23" s="708">
        <v>4312.8100000000004</v>
      </c>
      <c r="M23" s="153">
        <v>107.5</v>
      </c>
      <c r="N23" s="216"/>
      <c r="O23" s="216"/>
    </row>
    <row r="24" spans="1:21" ht="18" customHeight="1">
      <c r="A24" s="1075" t="s">
        <v>131</v>
      </c>
      <c r="B24" s="315">
        <v>211577.8</v>
      </c>
      <c r="C24" s="315">
        <v>108.5</v>
      </c>
      <c r="D24" s="490">
        <v>377</v>
      </c>
      <c r="E24" s="315">
        <v>102.6</v>
      </c>
      <c r="F24" s="758">
        <v>5410.52</v>
      </c>
      <c r="G24" s="315">
        <v>106.7</v>
      </c>
      <c r="H24" s="315">
        <v>51172</v>
      </c>
      <c r="I24" s="315">
        <v>120.4</v>
      </c>
      <c r="J24" s="490">
        <v>89</v>
      </c>
      <c r="K24" s="168">
        <v>106.8</v>
      </c>
      <c r="L24" s="758">
        <v>6121.58</v>
      </c>
      <c r="M24" s="385">
        <v>107.3</v>
      </c>
      <c r="N24" s="77"/>
      <c r="O24" s="77"/>
    </row>
    <row r="25" spans="1:21" ht="18" customHeight="1">
      <c r="A25" s="1075" t="s">
        <v>147</v>
      </c>
      <c r="B25" s="315">
        <v>22769.1</v>
      </c>
      <c r="C25" s="315">
        <v>110.5</v>
      </c>
      <c r="D25" s="490">
        <v>58</v>
      </c>
      <c r="E25" s="315">
        <v>103.1</v>
      </c>
      <c r="F25" s="758">
        <v>4554.29</v>
      </c>
      <c r="G25" s="315">
        <v>106.3</v>
      </c>
      <c r="H25" s="315">
        <v>3166.3</v>
      </c>
      <c r="I25" s="315">
        <v>127</v>
      </c>
      <c r="J25" s="490">
        <v>7</v>
      </c>
      <c r="K25" s="315">
        <v>95.9</v>
      </c>
      <c r="L25" s="758">
        <v>4204.0200000000004</v>
      </c>
      <c r="M25" s="385">
        <v>103.8</v>
      </c>
      <c r="N25" s="1144"/>
      <c r="O25" s="77"/>
    </row>
    <row r="26" spans="1:21" s="29" customFormat="1" ht="18" customHeight="1">
      <c r="A26" s="1075" t="s">
        <v>133</v>
      </c>
      <c r="B26" s="315">
        <v>36653.300000000003</v>
      </c>
      <c r="C26" s="315">
        <v>112.6</v>
      </c>
      <c r="D26" s="490">
        <v>133</v>
      </c>
      <c r="E26" s="315">
        <v>104.8</v>
      </c>
      <c r="F26" s="758">
        <v>4217.91</v>
      </c>
      <c r="G26" s="315">
        <v>107.8</v>
      </c>
      <c r="H26" s="315">
        <v>5067.8999999999996</v>
      </c>
      <c r="I26" s="315">
        <v>128.19999999999999</v>
      </c>
      <c r="J26" s="490">
        <v>17</v>
      </c>
      <c r="K26" s="315">
        <v>106.3</v>
      </c>
      <c r="L26" s="758">
        <v>3834.46</v>
      </c>
      <c r="M26" s="385">
        <v>110.8</v>
      </c>
      <c r="N26" s="215"/>
      <c r="O26" s="215"/>
    </row>
    <row r="27" spans="1:21" ht="18" customHeight="1">
      <c r="A27" s="1075" t="s">
        <v>134</v>
      </c>
      <c r="B27" s="315">
        <v>20528.5</v>
      </c>
      <c r="C27" s="315">
        <v>105.2</v>
      </c>
      <c r="D27" s="490">
        <v>54</v>
      </c>
      <c r="E27" s="315">
        <v>104.6</v>
      </c>
      <c r="F27" s="758">
        <v>4158.03</v>
      </c>
      <c r="G27" s="315">
        <v>107.2</v>
      </c>
      <c r="H27" s="315">
        <v>4585.2</v>
      </c>
      <c r="I27" s="315">
        <v>106.9</v>
      </c>
      <c r="J27" s="490">
        <v>11</v>
      </c>
      <c r="K27" s="315">
        <v>106.8</v>
      </c>
      <c r="L27" s="758">
        <v>4961.0200000000004</v>
      </c>
      <c r="M27" s="385">
        <v>106.2</v>
      </c>
      <c r="N27" s="77"/>
      <c r="O27" s="77"/>
    </row>
    <row r="28" spans="1:21" ht="18" customHeight="1">
      <c r="A28" s="1075" t="s">
        <v>135</v>
      </c>
      <c r="B28" s="315">
        <v>69201.600000000006</v>
      </c>
      <c r="C28" s="315">
        <v>106</v>
      </c>
      <c r="D28" s="490">
        <v>151</v>
      </c>
      <c r="E28" s="315">
        <v>101.8</v>
      </c>
      <c r="F28" s="758">
        <v>4857.8900000000003</v>
      </c>
      <c r="G28" s="315">
        <v>106.7</v>
      </c>
      <c r="H28" s="315">
        <v>11396.8</v>
      </c>
      <c r="I28" s="315">
        <v>144</v>
      </c>
      <c r="J28" s="490">
        <v>30</v>
      </c>
      <c r="K28" s="315">
        <v>110.2</v>
      </c>
      <c r="L28" s="758">
        <v>4755.6899999999996</v>
      </c>
      <c r="M28" s="385">
        <v>109.9</v>
      </c>
      <c r="N28" s="77"/>
      <c r="O28" s="77"/>
      <c r="S28" s="20"/>
      <c r="T28" s="20"/>
      <c r="U28" s="20"/>
    </row>
    <row r="29" spans="1:21" ht="18" customHeight="1">
      <c r="A29" s="1075" t="s">
        <v>136</v>
      </c>
      <c r="B29" s="315">
        <v>176395.3</v>
      </c>
      <c r="C29" s="315">
        <v>104.6</v>
      </c>
      <c r="D29" s="490">
        <v>447</v>
      </c>
      <c r="E29" s="315">
        <v>102.5</v>
      </c>
      <c r="F29" s="758">
        <v>5257.58</v>
      </c>
      <c r="G29" s="315">
        <v>107.7</v>
      </c>
      <c r="H29" s="315">
        <v>18260.5</v>
      </c>
      <c r="I29" s="315">
        <v>116.3</v>
      </c>
      <c r="J29" s="490">
        <v>53</v>
      </c>
      <c r="K29" s="315">
        <v>105.4</v>
      </c>
      <c r="L29" s="758">
        <v>4600.8999999999996</v>
      </c>
      <c r="M29" s="385">
        <v>113.8</v>
      </c>
      <c r="N29" s="77"/>
      <c r="O29" s="77"/>
      <c r="S29" s="20"/>
      <c r="T29" s="20"/>
      <c r="U29" s="20"/>
    </row>
    <row r="30" spans="1:21" ht="18" customHeight="1">
      <c r="A30" s="1075" t="s">
        <v>148</v>
      </c>
      <c r="B30" s="315">
        <v>21540.2</v>
      </c>
      <c r="C30" s="315">
        <v>106.4</v>
      </c>
      <c r="D30" s="490">
        <v>66</v>
      </c>
      <c r="E30" s="315">
        <v>103.2</v>
      </c>
      <c r="F30" s="758">
        <v>4317.76</v>
      </c>
      <c r="G30" s="315">
        <v>107.9</v>
      </c>
      <c r="H30" s="315">
        <v>2749.7</v>
      </c>
      <c r="I30" s="315">
        <v>106.1</v>
      </c>
      <c r="J30" s="490">
        <v>10</v>
      </c>
      <c r="K30" s="315">
        <v>100.4</v>
      </c>
      <c r="L30" s="758">
        <v>3840.41</v>
      </c>
      <c r="M30" s="385">
        <v>104.4</v>
      </c>
      <c r="N30" s="77"/>
      <c r="O30" s="77"/>
      <c r="S30" s="20"/>
      <c r="T30" s="167"/>
      <c r="U30" s="20"/>
    </row>
    <row r="31" spans="1:21" ht="18" customHeight="1">
      <c r="A31" s="1075" t="s">
        <v>144</v>
      </c>
      <c r="B31" s="315">
        <v>25994.2</v>
      </c>
      <c r="C31" s="315">
        <v>104.8</v>
      </c>
      <c r="D31" s="490">
        <v>87</v>
      </c>
      <c r="E31" s="315">
        <v>101.3</v>
      </c>
      <c r="F31" s="758">
        <v>4025.43</v>
      </c>
      <c r="G31" s="315">
        <v>107.4</v>
      </c>
      <c r="H31" s="315">
        <v>2917.3</v>
      </c>
      <c r="I31" s="315">
        <v>141.30000000000001</v>
      </c>
      <c r="J31" s="490">
        <v>11</v>
      </c>
      <c r="K31" s="315">
        <v>103.1</v>
      </c>
      <c r="L31" s="758">
        <v>4020.37</v>
      </c>
      <c r="M31" s="385">
        <v>109.1</v>
      </c>
      <c r="N31" s="77"/>
      <c r="O31" s="77"/>
      <c r="S31" s="20"/>
      <c r="T31" s="20"/>
      <c r="U31" s="20"/>
    </row>
    <row r="32" spans="1:21" ht="18" customHeight="1">
      <c r="A32" s="1075" t="s">
        <v>139</v>
      </c>
      <c r="B32" s="315">
        <v>128207.5</v>
      </c>
      <c r="C32" s="315">
        <v>103.8</v>
      </c>
      <c r="D32" s="490">
        <v>339</v>
      </c>
      <c r="E32" s="315">
        <v>102.8</v>
      </c>
      <c r="F32" s="758">
        <v>4646.6099999999997</v>
      </c>
      <c r="G32" s="315">
        <v>107.5</v>
      </c>
      <c r="H32" s="315">
        <v>18974.099999999999</v>
      </c>
      <c r="I32" s="315">
        <v>149.9</v>
      </c>
      <c r="J32" s="490">
        <v>37</v>
      </c>
      <c r="K32" s="315">
        <v>102</v>
      </c>
      <c r="L32" s="758">
        <v>4868.97</v>
      </c>
      <c r="M32" s="385">
        <v>110.4</v>
      </c>
      <c r="N32" s="77"/>
      <c r="O32" s="77"/>
      <c r="S32" s="20"/>
      <c r="T32" s="20"/>
      <c r="U32" s="20"/>
    </row>
    <row r="33" spans="1:15" ht="18" customHeight="1">
      <c r="A33" s="1075" t="s">
        <v>140</v>
      </c>
      <c r="B33" s="315">
        <v>30111.599999999999</v>
      </c>
      <c r="C33" s="315">
        <v>105</v>
      </c>
      <c r="D33" s="490">
        <v>96</v>
      </c>
      <c r="E33" s="315">
        <v>103.3</v>
      </c>
      <c r="F33" s="758">
        <v>4475.21</v>
      </c>
      <c r="G33" s="315">
        <v>107.1</v>
      </c>
      <c r="H33" s="315">
        <v>3790.4</v>
      </c>
      <c r="I33" s="315">
        <v>128.6</v>
      </c>
      <c r="J33" s="490">
        <v>11</v>
      </c>
      <c r="K33" s="315">
        <v>101.9</v>
      </c>
      <c r="L33" s="758">
        <v>4361.0600000000004</v>
      </c>
      <c r="M33" s="385">
        <v>106.3</v>
      </c>
      <c r="N33" s="77"/>
      <c r="O33" s="77"/>
    </row>
    <row r="34" spans="1:15" ht="20.100000000000001" customHeight="1">
      <c r="A34" s="2503" t="s">
        <v>595</v>
      </c>
      <c r="B34" s="2504"/>
      <c r="C34" s="2504"/>
      <c r="D34" s="2504"/>
      <c r="E34" s="2504"/>
      <c r="F34" s="2504"/>
      <c r="G34" s="2504"/>
      <c r="H34" s="2504"/>
      <c r="I34" s="2504"/>
      <c r="J34" s="2504"/>
      <c r="K34" s="2504"/>
      <c r="L34" s="1077"/>
      <c r="M34" s="1077"/>
    </row>
    <row r="35" spans="1:15" s="1409" customFormat="1" ht="15" customHeight="1">
      <c r="A35" s="2501" t="s">
        <v>538</v>
      </c>
      <c r="B35" s="2502"/>
      <c r="C35" s="2502"/>
      <c r="D35" s="2502"/>
      <c r="E35" s="2502"/>
      <c r="F35" s="2502"/>
      <c r="G35" s="2502"/>
      <c r="H35" s="2502"/>
      <c r="I35" s="2502"/>
      <c r="J35" s="2502"/>
      <c r="K35" s="2502"/>
      <c r="L35" s="1490"/>
      <c r="M35" s="1490"/>
    </row>
  </sheetData>
  <mergeCells count="28">
    <mergeCell ref="A35:K35"/>
    <mergeCell ref="A34:K34"/>
    <mergeCell ref="A3:A15"/>
    <mergeCell ref="B5:C11"/>
    <mergeCell ref="D5:E11"/>
    <mergeCell ref="I12:I15"/>
    <mergeCell ref="J12:J15"/>
    <mergeCell ref="H12:H15"/>
    <mergeCell ref="B3:G3"/>
    <mergeCell ref="H5:I11"/>
    <mergeCell ref="J5:K11"/>
    <mergeCell ref="A1:E1"/>
    <mergeCell ref="H3:M3"/>
    <mergeCell ref="A2:D2"/>
    <mergeCell ref="B4:M4"/>
    <mergeCell ref="K1:M1"/>
    <mergeCell ref="K2:M2"/>
    <mergeCell ref="L12:L15"/>
    <mergeCell ref="M12:M15"/>
    <mergeCell ref="B12:B15"/>
    <mergeCell ref="F5:G11"/>
    <mergeCell ref="F12:F15"/>
    <mergeCell ref="G12:G15"/>
    <mergeCell ref="K12:K15"/>
    <mergeCell ref="E12:E15"/>
    <mergeCell ref="C12:C15"/>
    <mergeCell ref="D12:D15"/>
    <mergeCell ref="L5:M11"/>
  </mergeCells>
  <phoneticPr fontId="0" type="noConversion"/>
  <hyperlinks>
    <hyperlink ref="K1:L1" location="'Spis tablic     List of tables'!A90" display="Powrót do spisu tablic"/>
    <hyperlink ref="K2:L2" location="'Spis tablic     List of tables'!A90" display="Return to list tables"/>
    <hyperlink ref="K1:M1" location="'Spis tablic     List of tables'!A97" display="Powrót do spisu tablic"/>
    <hyperlink ref="K2:M2" location="'Spis tablic     List of tables'!A97" display="Return to list of tables"/>
  </hyperlinks>
  <pageMargins left="0.39370078740157483" right="0.39370078740157483" top="0.19685039370078741" bottom="0.19685039370078741" header="0.31496062992125984" footer="0.31496062992125984"/>
  <pageSetup paperSize="9" scale="95" orientation="landscape"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showGridLines="0" zoomScale="90" zoomScaleNormal="90" workbookViewId="0">
      <selection sqref="A1:C1"/>
    </sheetView>
  </sheetViews>
  <sheetFormatPr defaultColWidth="9" defaultRowHeight="13.2"/>
  <cols>
    <col min="1" max="1" width="25.59765625" style="4" customWidth="1"/>
    <col min="2" max="2" width="16.8984375" style="4" bestFit="1" customWidth="1"/>
    <col min="3" max="3" width="13.19921875" style="4" customWidth="1"/>
    <col min="4" max="4" width="16.8984375" style="4" bestFit="1" customWidth="1"/>
    <col min="5" max="7" width="13.19921875" style="4" customWidth="1"/>
    <col min="8" max="16384" width="9" style="4"/>
  </cols>
  <sheetData>
    <row r="1" spans="1:7" ht="14.85" customHeight="1">
      <c r="A1" s="1825" t="s">
        <v>822</v>
      </c>
      <c r="B1" s="1825"/>
      <c r="C1" s="1825"/>
      <c r="F1" s="1877" t="s">
        <v>31</v>
      </c>
      <c r="G1" s="1877"/>
    </row>
    <row r="2" spans="1:7" s="1309" customFormat="1" ht="14.85" customHeight="1">
      <c r="A2" s="1882" t="s">
        <v>145</v>
      </c>
      <c r="B2" s="1882"/>
      <c r="F2" s="1802" t="s">
        <v>283</v>
      </c>
      <c r="G2" s="1802"/>
    </row>
    <row r="3" spans="1:7" ht="14.85" customHeight="1">
      <c r="A3" s="2506" t="s">
        <v>1705</v>
      </c>
      <c r="B3" s="1847" t="s">
        <v>1778</v>
      </c>
      <c r="C3" s="1821"/>
      <c r="D3" s="1821"/>
      <c r="E3" s="1821"/>
      <c r="F3" s="1821"/>
      <c r="G3" s="1821"/>
    </row>
    <row r="4" spans="1:7" ht="14.85" customHeight="1">
      <c r="A4" s="1886"/>
      <c r="B4" s="1849"/>
      <c r="C4" s="1814"/>
      <c r="D4" s="1814"/>
      <c r="E4" s="1814"/>
      <c r="F4" s="1814"/>
      <c r="G4" s="1814"/>
    </row>
    <row r="5" spans="1:7" ht="14.85" customHeight="1">
      <c r="A5" s="1886"/>
      <c r="B5" s="1847" t="s">
        <v>1704</v>
      </c>
      <c r="C5" s="1821"/>
      <c r="D5" s="903"/>
      <c r="E5" s="1847" t="s">
        <v>1709</v>
      </c>
      <c r="F5" s="1821"/>
      <c r="G5" s="903"/>
    </row>
    <row r="6" spans="1:7" ht="14.85" customHeight="1">
      <c r="A6" s="1886"/>
      <c r="B6" s="1848"/>
      <c r="C6" s="1809"/>
      <c r="D6" s="905"/>
      <c r="E6" s="1848"/>
      <c r="F6" s="1809"/>
      <c r="G6" s="905"/>
    </row>
    <row r="7" spans="1:7" ht="14.85" customHeight="1">
      <c r="A7" s="1886"/>
      <c r="B7" s="1848"/>
      <c r="C7" s="1809"/>
      <c r="D7" s="1847" t="s">
        <v>1710</v>
      </c>
      <c r="E7" s="1848"/>
      <c r="F7" s="1809"/>
      <c r="G7" s="1847" t="s">
        <v>1711</v>
      </c>
    </row>
    <row r="8" spans="1:7" ht="14.85" customHeight="1">
      <c r="A8" s="1886"/>
      <c r="B8" s="1848"/>
      <c r="C8" s="1809"/>
      <c r="D8" s="1848"/>
      <c r="E8" s="1848"/>
      <c r="F8" s="1809"/>
      <c r="G8" s="1848"/>
    </row>
    <row r="9" spans="1:7" ht="14.85" customHeight="1">
      <c r="A9" s="1886"/>
      <c r="B9" s="1848"/>
      <c r="C9" s="1809"/>
      <c r="D9" s="1848"/>
      <c r="E9" s="1848"/>
      <c r="F9" s="1809"/>
      <c r="G9" s="1848"/>
    </row>
    <row r="10" spans="1:7" ht="14.85" customHeight="1">
      <c r="A10" s="1886"/>
      <c r="B10" s="1848"/>
      <c r="C10" s="1809"/>
      <c r="D10" s="1848"/>
      <c r="E10" s="1848"/>
      <c r="F10" s="1809"/>
      <c r="G10" s="1848"/>
    </row>
    <row r="11" spans="1:7" ht="14.85" customHeight="1">
      <c r="A11" s="1886"/>
      <c r="B11" s="1848"/>
      <c r="C11" s="1809"/>
      <c r="D11" s="1848"/>
      <c r="E11" s="1848"/>
      <c r="F11" s="1809"/>
      <c r="G11" s="1848"/>
    </row>
    <row r="12" spans="1:7" ht="14.85" customHeight="1">
      <c r="A12" s="1886"/>
      <c r="B12" s="1848"/>
      <c r="C12" s="1809"/>
      <c r="D12" s="1848"/>
      <c r="E12" s="1848"/>
      <c r="F12" s="1809"/>
      <c r="G12" s="1848"/>
    </row>
    <row r="13" spans="1:7" ht="14.85" customHeight="1">
      <c r="A13" s="1886"/>
      <c r="B13" s="1848"/>
      <c r="C13" s="1809"/>
      <c r="D13" s="1849"/>
      <c r="E13" s="1849"/>
      <c r="F13" s="1814"/>
      <c r="G13" s="1849"/>
    </row>
    <row r="14" spans="1:7" ht="14.85" customHeight="1">
      <c r="A14" s="1886"/>
      <c r="B14" s="2212" t="s">
        <v>1706</v>
      </c>
      <c r="C14" s="1880" t="s">
        <v>1779</v>
      </c>
      <c r="D14" s="1880" t="s">
        <v>1707</v>
      </c>
      <c r="E14" s="1880" t="s">
        <v>1708</v>
      </c>
      <c r="F14" s="1880" t="s">
        <v>1780</v>
      </c>
      <c r="G14" s="2115" t="s">
        <v>1712</v>
      </c>
    </row>
    <row r="15" spans="1:7" ht="14.85" customHeight="1">
      <c r="A15" s="1886"/>
      <c r="B15" s="2093"/>
      <c r="C15" s="1817"/>
      <c r="D15" s="1817"/>
      <c r="E15" s="1817"/>
      <c r="F15" s="1817"/>
      <c r="G15" s="1805"/>
    </row>
    <row r="16" spans="1:7" ht="14.85" customHeight="1">
      <c r="A16" s="1886"/>
      <c r="B16" s="2093"/>
      <c r="C16" s="1817"/>
      <c r="D16" s="1817"/>
      <c r="E16" s="1817"/>
      <c r="F16" s="1817"/>
      <c r="G16" s="1805"/>
    </row>
    <row r="17" spans="1:7" ht="14.85" customHeight="1">
      <c r="A17" s="1886"/>
      <c r="B17" s="2093"/>
      <c r="C17" s="1818"/>
      <c r="D17" s="1817"/>
      <c r="E17" s="1818"/>
      <c r="F17" s="1818"/>
      <c r="G17" s="1806"/>
    </row>
    <row r="18" spans="1:7" s="127" customFormat="1" ht="25.2" customHeight="1">
      <c r="A18" s="1078" t="s">
        <v>123</v>
      </c>
      <c r="B18" s="1201">
        <v>129672</v>
      </c>
      <c r="C18" s="695">
        <v>104.4</v>
      </c>
      <c r="D18" s="316">
        <v>48619</v>
      </c>
      <c r="E18" s="416">
        <v>11896</v>
      </c>
      <c r="F18" s="317">
        <v>101.9</v>
      </c>
      <c r="G18" s="331">
        <v>7031</v>
      </c>
    </row>
    <row r="19" spans="1:7" s="127" customFormat="1" ht="12" customHeight="1">
      <c r="A19" s="1427" t="s">
        <v>124</v>
      </c>
      <c r="B19" s="1202"/>
      <c r="C19" s="482"/>
      <c r="D19" s="172"/>
      <c r="E19" s="362"/>
      <c r="F19" s="168"/>
      <c r="G19" s="173"/>
    </row>
    <row r="20" spans="1:7" s="127" customFormat="1" ht="16.95" customHeight="1">
      <c r="A20" s="1079" t="s">
        <v>125</v>
      </c>
      <c r="B20" s="1203">
        <v>13381</v>
      </c>
      <c r="C20" s="315">
        <v>110.2</v>
      </c>
      <c r="D20" s="490">
        <v>3086</v>
      </c>
      <c r="E20" s="490">
        <v>1068</v>
      </c>
      <c r="F20" s="315">
        <v>108.1</v>
      </c>
      <c r="G20" s="1204">
        <v>447</v>
      </c>
    </row>
    <row r="21" spans="1:7" s="127" customFormat="1" ht="16.95" customHeight="1">
      <c r="A21" s="1079" t="s">
        <v>143</v>
      </c>
      <c r="B21" s="1203">
        <v>4916</v>
      </c>
      <c r="C21" s="315">
        <v>89.2</v>
      </c>
      <c r="D21" s="490">
        <v>2684</v>
      </c>
      <c r="E21" s="490">
        <v>489</v>
      </c>
      <c r="F21" s="315">
        <v>96.3</v>
      </c>
      <c r="G21" s="1204">
        <v>360</v>
      </c>
    </row>
    <row r="22" spans="1:7" s="127" customFormat="1" ht="16.95" customHeight="1">
      <c r="A22" s="1079" t="s">
        <v>127</v>
      </c>
      <c r="B22" s="1203">
        <v>5519</v>
      </c>
      <c r="C22" s="315">
        <v>107.2</v>
      </c>
      <c r="D22" s="490">
        <v>2509</v>
      </c>
      <c r="E22" s="490">
        <v>524</v>
      </c>
      <c r="F22" s="315">
        <v>103.7</v>
      </c>
      <c r="G22" s="1204">
        <v>351</v>
      </c>
    </row>
    <row r="23" spans="1:7" s="127" customFormat="1" ht="16.95" customHeight="1">
      <c r="A23" s="1079" t="s">
        <v>128</v>
      </c>
      <c r="B23" s="1203">
        <v>2675</v>
      </c>
      <c r="C23" s="315">
        <v>99.6</v>
      </c>
      <c r="D23" s="490">
        <v>1180</v>
      </c>
      <c r="E23" s="490">
        <v>244</v>
      </c>
      <c r="F23" s="315">
        <v>97.2</v>
      </c>
      <c r="G23" s="1204">
        <v>155</v>
      </c>
    </row>
    <row r="24" spans="1:7" s="127" customFormat="1" ht="16.95" customHeight="1">
      <c r="A24" s="1079" t="s">
        <v>142</v>
      </c>
      <c r="B24" s="1203">
        <v>5599</v>
      </c>
      <c r="C24" s="315">
        <v>110.2</v>
      </c>
      <c r="D24" s="490">
        <v>3142</v>
      </c>
      <c r="E24" s="490">
        <v>607</v>
      </c>
      <c r="F24" s="315">
        <v>104.6</v>
      </c>
      <c r="G24" s="1204">
        <v>451</v>
      </c>
    </row>
    <row r="25" spans="1:7" s="217" customFormat="1" ht="16.95" customHeight="1">
      <c r="A25" s="1080" t="s">
        <v>130</v>
      </c>
      <c r="B25" s="1205">
        <v>13092</v>
      </c>
      <c r="C25" s="388">
        <v>89.8</v>
      </c>
      <c r="D25" s="707">
        <v>5426</v>
      </c>
      <c r="E25" s="707">
        <v>1250</v>
      </c>
      <c r="F25" s="152">
        <v>92.6</v>
      </c>
      <c r="G25" s="1206">
        <v>818</v>
      </c>
    </row>
    <row r="26" spans="1:7" s="127" customFormat="1" ht="16.95" customHeight="1">
      <c r="A26" s="1079" t="s">
        <v>131</v>
      </c>
      <c r="B26" s="1203">
        <v>28641</v>
      </c>
      <c r="C26" s="315">
        <v>115.2</v>
      </c>
      <c r="D26" s="490">
        <v>6311</v>
      </c>
      <c r="E26" s="490">
        <v>2282</v>
      </c>
      <c r="F26" s="315">
        <v>104.1</v>
      </c>
      <c r="G26" s="1204">
        <v>952</v>
      </c>
    </row>
    <row r="27" spans="1:7" s="127" customFormat="1" ht="16.95" customHeight="1">
      <c r="A27" s="1079" t="s">
        <v>132</v>
      </c>
      <c r="B27" s="1203">
        <v>1798</v>
      </c>
      <c r="C27" s="315">
        <v>151.6</v>
      </c>
      <c r="D27" s="490">
        <v>888</v>
      </c>
      <c r="E27" s="490">
        <v>195</v>
      </c>
      <c r="F27" s="315">
        <v>130.6</v>
      </c>
      <c r="G27" s="1204">
        <v>137</v>
      </c>
    </row>
    <row r="28" spans="1:7" s="127" customFormat="1" ht="16.95" customHeight="1">
      <c r="A28" s="1079" t="s">
        <v>133</v>
      </c>
      <c r="B28" s="1203">
        <v>5436</v>
      </c>
      <c r="C28" s="315">
        <v>93.9</v>
      </c>
      <c r="D28" s="490">
        <v>3401</v>
      </c>
      <c r="E28" s="490">
        <v>594</v>
      </c>
      <c r="F28" s="315">
        <v>96.8</v>
      </c>
      <c r="G28" s="1204">
        <v>478</v>
      </c>
    </row>
    <row r="29" spans="1:7" s="127" customFormat="1" ht="16.95" customHeight="1">
      <c r="A29" s="1079" t="s">
        <v>134</v>
      </c>
      <c r="B29" s="1203">
        <v>3359</v>
      </c>
      <c r="C29" s="315">
        <v>100.4</v>
      </c>
      <c r="D29" s="490">
        <v>1443</v>
      </c>
      <c r="E29" s="490">
        <v>351</v>
      </c>
      <c r="F29" s="315">
        <v>98.8</v>
      </c>
      <c r="G29" s="1204">
        <v>238</v>
      </c>
    </row>
    <row r="30" spans="1:7" s="127" customFormat="1" ht="16.95" customHeight="1">
      <c r="A30" s="1079" t="s">
        <v>135</v>
      </c>
      <c r="B30" s="1203">
        <v>11355</v>
      </c>
      <c r="C30" s="315">
        <v>102.9</v>
      </c>
      <c r="D30" s="490">
        <v>3063</v>
      </c>
      <c r="E30" s="490">
        <v>946</v>
      </c>
      <c r="F30" s="315">
        <v>101.8</v>
      </c>
      <c r="G30" s="1204">
        <v>452</v>
      </c>
    </row>
    <row r="31" spans="1:7" s="127" customFormat="1" ht="16.95" customHeight="1">
      <c r="A31" s="1079" t="s">
        <v>136</v>
      </c>
      <c r="B31" s="1203">
        <v>8663</v>
      </c>
      <c r="C31" s="315">
        <v>98.9</v>
      </c>
      <c r="D31" s="490">
        <v>5383</v>
      </c>
      <c r="E31" s="490">
        <v>992</v>
      </c>
      <c r="F31" s="315">
        <v>100.5</v>
      </c>
      <c r="G31" s="1204">
        <v>766</v>
      </c>
    </row>
    <row r="32" spans="1:7" s="127" customFormat="1" ht="16.95" customHeight="1">
      <c r="A32" s="1079" t="s">
        <v>137</v>
      </c>
      <c r="B32" s="1203">
        <v>2502</v>
      </c>
      <c r="C32" s="315">
        <v>107.8</v>
      </c>
      <c r="D32" s="490">
        <v>1716</v>
      </c>
      <c r="E32" s="490">
        <v>280</v>
      </c>
      <c r="F32" s="315">
        <v>101.9</v>
      </c>
      <c r="G32" s="1204">
        <v>231</v>
      </c>
    </row>
    <row r="33" spans="1:7" s="127" customFormat="1" ht="16.95" customHeight="1">
      <c r="A33" s="1079" t="s">
        <v>144</v>
      </c>
      <c r="B33" s="1203">
        <v>3478</v>
      </c>
      <c r="C33" s="315">
        <v>93.9</v>
      </c>
      <c r="D33" s="490">
        <v>1304</v>
      </c>
      <c r="E33" s="490">
        <v>313</v>
      </c>
      <c r="F33" s="315">
        <v>98.7</v>
      </c>
      <c r="G33" s="1204">
        <v>189</v>
      </c>
    </row>
    <row r="34" spans="1:7" s="217" customFormat="1" ht="16.95" customHeight="1">
      <c r="A34" s="1079" t="s">
        <v>139</v>
      </c>
      <c r="B34" s="1203">
        <v>13724</v>
      </c>
      <c r="C34" s="315">
        <v>109.2</v>
      </c>
      <c r="D34" s="490">
        <v>5545</v>
      </c>
      <c r="E34" s="490">
        <v>1313</v>
      </c>
      <c r="F34" s="315">
        <v>108.6</v>
      </c>
      <c r="G34" s="1204">
        <v>782</v>
      </c>
    </row>
    <row r="35" spans="1:7" s="127" customFormat="1" ht="16.95" customHeight="1">
      <c r="A35" s="1079" t="s">
        <v>151</v>
      </c>
      <c r="B35" s="1203">
        <v>5534</v>
      </c>
      <c r="C35" s="315">
        <v>100.5</v>
      </c>
      <c r="D35" s="490">
        <v>1538</v>
      </c>
      <c r="E35" s="490">
        <v>446</v>
      </c>
      <c r="F35" s="315">
        <v>96.6</v>
      </c>
      <c r="G35" s="1204">
        <v>223</v>
      </c>
    </row>
    <row r="36" spans="1:7" ht="12.75" customHeight="1">
      <c r="A36" s="25"/>
      <c r="B36" s="18"/>
      <c r="C36" s="18"/>
      <c r="D36" s="18"/>
      <c r="E36" s="18"/>
      <c r="F36" s="18"/>
      <c r="G36" s="18"/>
    </row>
    <row r="37" spans="1:7" ht="12.75" customHeight="1">
      <c r="A37" s="2505"/>
      <c r="B37" s="2505"/>
      <c r="C37" s="18"/>
      <c r="D37" s="18"/>
      <c r="E37" s="18"/>
      <c r="F37" s="18"/>
      <c r="G37" s="18"/>
    </row>
  </sheetData>
  <mergeCells count="17">
    <mergeCell ref="A1:C1"/>
    <mergeCell ref="A3:A17"/>
    <mergeCell ref="B3:G4"/>
    <mergeCell ref="F1:G1"/>
    <mergeCell ref="F14:F17"/>
    <mergeCell ref="F2:G2"/>
    <mergeCell ref="A2:B2"/>
    <mergeCell ref="G7:G13"/>
    <mergeCell ref="E5:F13"/>
    <mergeCell ref="C14:C17"/>
    <mergeCell ref="G14:G17"/>
    <mergeCell ref="A37:B37"/>
    <mergeCell ref="D14:D17"/>
    <mergeCell ref="D7:D13"/>
    <mergeCell ref="E14:E17"/>
    <mergeCell ref="B14:B17"/>
    <mergeCell ref="B5:C13"/>
  </mergeCells>
  <phoneticPr fontId="0" type="noConversion"/>
  <hyperlinks>
    <hyperlink ref="F1:G1" location="'Spis tablic     List of tables'!A98" display="Powrót do spisu tablic"/>
    <hyperlink ref="F2:G2" location="'Spis tablic     List of tables'!A98"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35"/>
  <sheetViews>
    <sheetView showGridLines="0" zoomScale="90" zoomScaleNormal="90" workbookViewId="0">
      <selection activeCell="K1" sqref="K1:L1"/>
    </sheetView>
  </sheetViews>
  <sheetFormatPr defaultRowHeight="13.8"/>
  <cols>
    <col min="1" max="1" width="18.69921875" style="4" customWidth="1"/>
    <col min="2" max="13" width="9.19921875" style="4" customWidth="1"/>
  </cols>
  <sheetData>
    <row r="1" spans="1:13" ht="14.25" customHeight="1">
      <c r="A1" s="1825" t="s">
        <v>2088</v>
      </c>
      <c r="B1" s="1825"/>
      <c r="C1" s="1825"/>
      <c r="D1" s="1825"/>
      <c r="E1" s="1825"/>
      <c r="F1" s="1825"/>
      <c r="I1" s="9"/>
      <c r="J1" s="9"/>
      <c r="K1" s="1877" t="s">
        <v>31</v>
      </c>
      <c r="L1" s="1877"/>
      <c r="M1" s="9"/>
    </row>
    <row r="2" spans="1:13" s="1306" customFormat="1" ht="14.25" customHeight="1">
      <c r="A2" s="1882" t="s">
        <v>2089</v>
      </c>
      <c r="B2" s="1882"/>
      <c r="C2" s="1882"/>
      <c r="D2" s="1882"/>
      <c r="E2" s="1882"/>
      <c r="F2" s="1882"/>
      <c r="G2" s="1309"/>
      <c r="H2" s="1309"/>
      <c r="I2" s="1318"/>
      <c r="J2" s="1318"/>
      <c r="K2" s="1802" t="s">
        <v>283</v>
      </c>
      <c r="L2" s="1802"/>
      <c r="M2" s="1318"/>
    </row>
    <row r="3" spans="1:13" ht="13.2" customHeight="1">
      <c r="A3" s="1811" t="s">
        <v>1714</v>
      </c>
      <c r="B3" s="1804" t="s">
        <v>2000</v>
      </c>
      <c r="C3" s="2181"/>
      <c r="D3" s="2181"/>
      <c r="E3" s="2181"/>
      <c r="F3" s="2181"/>
      <c r="G3" s="2181"/>
      <c r="H3" s="2181"/>
      <c r="I3" s="2181"/>
      <c r="J3" s="2181"/>
      <c r="K3" s="2181"/>
      <c r="L3" s="2181"/>
      <c r="M3" s="2181"/>
    </row>
    <row r="4" spans="1:13" ht="13.2" customHeight="1">
      <c r="A4" s="1812"/>
      <c r="B4" s="2183"/>
      <c r="C4" s="1922"/>
      <c r="D4" s="1922"/>
      <c r="E4" s="1922"/>
      <c r="F4" s="1922"/>
      <c r="G4" s="1922"/>
      <c r="H4" s="1922"/>
      <c r="I4" s="1922"/>
      <c r="J4" s="1922"/>
      <c r="K4" s="1922"/>
      <c r="L4" s="1922"/>
      <c r="M4" s="1922"/>
    </row>
    <row r="5" spans="1:13" ht="14.85" customHeight="1">
      <c r="A5" s="1812"/>
      <c r="B5" s="733"/>
      <c r="C5" s="1817" t="s">
        <v>1715</v>
      </c>
      <c r="D5" s="1817" t="s">
        <v>1716</v>
      </c>
      <c r="E5" s="1809" t="s">
        <v>1713</v>
      </c>
      <c r="F5" s="1809"/>
      <c r="G5" s="1809"/>
      <c r="H5" s="1809"/>
      <c r="I5" s="1809"/>
      <c r="J5" s="1809"/>
      <c r="K5" s="1809"/>
      <c r="L5" s="1812"/>
      <c r="M5" s="1809" t="s">
        <v>1726</v>
      </c>
    </row>
    <row r="6" spans="1:13" ht="14.85" customHeight="1">
      <c r="A6" s="1812"/>
      <c r="B6" s="733"/>
      <c r="C6" s="1817"/>
      <c r="D6" s="1817"/>
      <c r="E6" s="1809"/>
      <c r="F6" s="1809"/>
      <c r="G6" s="1809"/>
      <c r="H6" s="1809"/>
      <c r="I6" s="1809"/>
      <c r="J6" s="1809"/>
      <c r="K6" s="1809"/>
      <c r="L6" s="1812"/>
      <c r="M6" s="1809"/>
    </row>
    <row r="7" spans="1:13" ht="14.85" customHeight="1">
      <c r="A7" s="1812"/>
      <c r="B7" s="733"/>
      <c r="C7" s="1817"/>
      <c r="D7" s="1817"/>
      <c r="E7" s="1804" t="s">
        <v>1717</v>
      </c>
      <c r="F7" s="1081"/>
      <c r="G7" s="2076" t="s">
        <v>1719</v>
      </c>
      <c r="H7" s="2186"/>
      <c r="I7" s="2186"/>
      <c r="J7" s="2186"/>
      <c r="K7" s="2186"/>
      <c r="L7" s="2508"/>
      <c r="M7" s="1809"/>
    </row>
    <row r="8" spans="1:13" ht="14.85" customHeight="1">
      <c r="A8" s="1812"/>
      <c r="B8" s="733"/>
      <c r="C8" s="1817"/>
      <c r="D8" s="1817"/>
      <c r="E8" s="1805"/>
      <c r="F8" s="1826" t="s">
        <v>1718</v>
      </c>
      <c r="G8" s="1821" t="s">
        <v>1720</v>
      </c>
      <c r="H8" s="903"/>
      <c r="I8" s="801"/>
      <c r="J8" s="1808" t="s">
        <v>1723</v>
      </c>
      <c r="K8" s="948"/>
      <c r="L8" s="949"/>
      <c r="M8" s="1809"/>
    </row>
    <row r="9" spans="1:13" ht="14.85" customHeight="1">
      <c r="A9" s="1812"/>
      <c r="B9" s="733"/>
      <c r="C9" s="1817"/>
      <c r="D9" s="1817"/>
      <c r="E9" s="1805"/>
      <c r="F9" s="1827"/>
      <c r="G9" s="1809"/>
      <c r="H9" s="905"/>
      <c r="I9" s="802"/>
      <c r="J9" s="1809"/>
      <c r="K9" s="905"/>
      <c r="L9" s="906"/>
      <c r="M9" s="1809"/>
    </row>
    <row r="10" spans="1:13" ht="14.85" customHeight="1">
      <c r="A10" s="1812"/>
      <c r="B10" s="733" t="s">
        <v>301</v>
      </c>
      <c r="C10" s="1817"/>
      <c r="D10" s="1817"/>
      <c r="E10" s="1805"/>
      <c r="F10" s="1827"/>
      <c r="G10" s="1809"/>
      <c r="H10" s="1826" t="s">
        <v>1721</v>
      </c>
      <c r="I10" s="2212" t="s">
        <v>1722</v>
      </c>
      <c r="J10" s="1809"/>
      <c r="K10" s="1826" t="s">
        <v>1724</v>
      </c>
      <c r="L10" s="1826" t="s">
        <v>1725</v>
      </c>
      <c r="M10" s="1809"/>
    </row>
    <row r="11" spans="1:13" ht="14.85" customHeight="1">
      <c r="A11" s="1812"/>
      <c r="B11" s="1453" t="s">
        <v>302</v>
      </c>
      <c r="C11" s="1817"/>
      <c r="D11" s="1817"/>
      <c r="E11" s="1805"/>
      <c r="F11" s="1827"/>
      <c r="G11" s="1809"/>
      <c r="H11" s="1827"/>
      <c r="I11" s="2093"/>
      <c r="J11" s="1809"/>
      <c r="K11" s="1827"/>
      <c r="L11" s="1827"/>
      <c r="M11" s="1809"/>
    </row>
    <row r="12" spans="1:13" ht="14.85" customHeight="1">
      <c r="A12" s="1812"/>
      <c r="B12" s="1453" t="s">
        <v>303</v>
      </c>
      <c r="C12" s="1817"/>
      <c r="D12" s="1817"/>
      <c r="E12" s="1805"/>
      <c r="F12" s="1827"/>
      <c r="G12" s="1809"/>
      <c r="H12" s="1827"/>
      <c r="I12" s="2093"/>
      <c r="J12" s="1809"/>
      <c r="K12" s="1827"/>
      <c r="L12" s="1827"/>
      <c r="M12" s="1809"/>
    </row>
    <row r="13" spans="1:13" ht="14.85" customHeight="1">
      <c r="A13" s="1812"/>
      <c r="B13" s="733"/>
      <c r="C13" s="1817"/>
      <c r="D13" s="1817"/>
      <c r="E13" s="1805"/>
      <c r="F13" s="1827"/>
      <c r="G13" s="1809"/>
      <c r="H13" s="1827"/>
      <c r="I13" s="2093"/>
      <c r="J13" s="1809"/>
      <c r="K13" s="1827"/>
      <c r="L13" s="1827"/>
      <c r="M13" s="1809"/>
    </row>
    <row r="14" spans="1:13" ht="14.85" customHeight="1">
      <c r="A14" s="1812"/>
      <c r="B14" s="733"/>
      <c r="C14" s="1817"/>
      <c r="D14" s="1817"/>
      <c r="E14" s="1805"/>
      <c r="F14" s="1827"/>
      <c r="G14" s="1809"/>
      <c r="H14" s="1827"/>
      <c r="I14" s="2093"/>
      <c r="J14" s="1809"/>
      <c r="K14" s="1827"/>
      <c r="L14" s="1827"/>
      <c r="M14" s="1809"/>
    </row>
    <row r="15" spans="1:13" ht="14.85" customHeight="1">
      <c r="A15" s="1812"/>
      <c r="B15" s="733"/>
      <c r="C15" s="1817"/>
      <c r="D15" s="1817"/>
      <c r="E15" s="1805"/>
      <c r="F15" s="1827"/>
      <c r="G15" s="1809"/>
      <c r="H15" s="1827"/>
      <c r="I15" s="2093"/>
      <c r="J15" s="1809"/>
      <c r="K15" s="1827"/>
      <c r="L15" s="1827"/>
      <c r="M15" s="1809"/>
    </row>
    <row r="16" spans="1:13" ht="14.85" customHeight="1">
      <c r="A16" s="1812"/>
      <c r="B16" s="733"/>
      <c r="C16" s="1817"/>
      <c r="D16" s="1817"/>
      <c r="E16" s="1805"/>
      <c r="F16" s="1827"/>
      <c r="G16" s="1809"/>
      <c r="H16" s="1827"/>
      <c r="I16" s="2093"/>
      <c r="J16" s="1809"/>
      <c r="K16" s="1827"/>
      <c r="L16" s="1827"/>
      <c r="M16" s="1809"/>
    </row>
    <row r="17" spans="1:14" ht="14.85" customHeight="1">
      <c r="A17" s="1812"/>
      <c r="B17" s="733"/>
      <c r="C17" s="1817"/>
      <c r="D17" s="1817"/>
      <c r="E17" s="1805"/>
      <c r="F17" s="1827"/>
      <c r="G17" s="1809"/>
      <c r="H17" s="1827"/>
      <c r="I17" s="2093"/>
      <c r="J17" s="1809"/>
      <c r="K17" s="1827"/>
      <c r="L17" s="1827"/>
      <c r="M17" s="1809"/>
    </row>
    <row r="18" spans="1:14" ht="14.85" customHeight="1">
      <c r="A18" s="1812"/>
      <c r="B18" s="733"/>
      <c r="C18" s="1817"/>
      <c r="D18" s="1817"/>
      <c r="E18" s="1805"/>
      <c r="F18" s="1827"/>
      <c r="G18" s="1809"/>
      <c r="H18" s="1827"/>
      <c r="I18" s="2093"/>
      <c r="J18" s="1809"/>
      <c r="K18" s="1827"/>
      <c r="L18" s="1827"/>
      <c r="M18" s="1809"/>
    </row>
    <row r="19" spans="1:14" ht="18.75" customHeight="1">
      <c r="A19" s="1812"/>
      <c r="B19" s="733"/>
      <c r="C19" s="1818"/>
      <c r="D19" s="1818"/>
      <c r="E19" s="1806"/>
      <c r="F19" s="2063"/>
      <c r="G19" s="1810"/>
      <c r="H19" s="2063"/>
      <c r="I19" s="2351"/>
      <c r="J19" s="1810"/>
      <c r="K19" s="2063"/>
      <c r="L19" s="2063"/>
      <c r="M19" s="1810"/>
    </row>
    <row r="20" spans="1:14" s="125" customFormat="1" ht="15" customHeight="1">
      <c r="A20" s="1078" t="s">
        <v>146</v>
      </c>
      <c r="B20" s="1082" t="s">
        <v>1944</v>
      </c>
      <c r="C20" s="1083">
        <v>55</v>
      </c>
      <c r="D20" s="1084">
        <v>11700</v>
      </c>
      <c r="E20" s="1083">
        <v>481716</v>
      </c>
      <c r="F20" s="1084">
        <v>74002</v>
      </c>
      <c r="G20" s="1083">
        <v>9901</v>
      </c>
      <c r="H20" s="1084">
        <v>124</v>
      </c>
      <c r="I20" s="1083">
        <v>1557</v>
      </c>
      <c r="J20" s="1084">
        <v>395318</v>
      </c>
      <c r="K20" s="1083">
        <v>167</v>
      </c>
      <c r="L20" s="1084">
        <v>69665</v>
      </c>
      <c r="M20" s="1085">
        <v>3081190</v>
      </c>
      <c r="N20" s="303"/>
    </row>
    <row r="21" spans="1:14" s="125" customFormat="1" ht="13.2" customHeight="1">
      <c r="A21" s="1427" t="s">
        <v>124</v>
      </c>
      <c r="B21" s="1086"/>
      <c r="C21" s="565"/>
      <c r="D21" s="1087"/>
      <c r="E21" s="565"/>
      <c r="F21" s="1087"/>
      <c r="G21" s="565"/>
      <c r="H21" s="1087"/>
      <c r="I21" s="565"/>
      <c r="J21" s="1087"/>
      <c r="K21" s="565"/>
      <c r="L21" s="1087"/>
      <c r="M21" s="566"/>
    </row>
    <row r="22" spans="1:14" s="125" customFormat="1" ht="15" customHeight="1">
      <c r="A22" s="1079" t="s">
        <v>125</v>
      </c>
      <c r="B22" s="1087">
        <v>371111</v>
      </c>
      <c r="C22" s="455">
        <v>1</v>
      </c>
      <c r="D22" s="455">
        <v>842</v>
      </c>
      <c r="E22" s="455">
        <v>41080</v>
      </c>
      <c r="F22" s="455">
        <v>6391</v>
      </c>
      <c r="G22" s="455">
        <v>888</v>
      </c>
      <c r="H22" s="455">
        <v>6</v>
      </c>
      <c r="I22" s="455">
        <v>128</v>
      </c>
      <c r="J22" s="455">
        <v>33883</v>
      </c>
      <c r="K22" s="455">
        <v>9</v>
      </c>
      <c r="L22" s="455">
        <v>6024</v>
      </c>
      <c r="M22" s="456">
        <v>244509</v>
      </c>
    </row>
    <row r="23" spans="1:14" s="125" customFormat="1" ht="15" customHeight="1">
      <c r="A23" s="1079" t="s">
        <v>126</v>
      </c>
      <c r="B23" s="1087">
        <v>196196</v>
      </c>
      <c r="C23" s="455">
        <v>4</v>
      </c>
      <c r="D23" s="455">
        <v>611</v>
      </c>
      <c r="E23" s="455">
        <v>15071</v>
      </c>
      <c r="F23" s="455">
        <v>1370</v>
      </c>
      <c r="G23" s="455">
        <v>276</v>
      </c>
      <c r="H23" s="455">
        <v>8</v>
      </c>
      <c r="I23" s="455">
        <v>31</v>
      </c>
      <c r="J23" s="455">
        <v>12184</v>
      </c>
      <c r="K23" s="455">
        <v>6</v>
      </c>
      <c r="L23" s="455">
        <v>1259</v>
      </c>
      <c r="M23" s="456">
        <v>145232</v>
      </c>
    </row>
    <row r="24" spans="1:14" s="125" customFormat="1" ht="15" customHeight="1">
      <c r="A24" s="1079" t="s">
        <v>127</v>
      </c>
      <c r="B24" s="1087">
        <v>179252</v>
      </c>
      <c r="C24" s="455">
        <v>3</v>
      </c>
      <c r="D24" s="455">
        <v>799</v>
      </c>
      <c r="E24" s="455">
        <v>13080</v>
      </c>
      <c r="F24" s="455">
        <v>1734</v>
      </c>
      <c r="G24" s="455">
        <v>239</v>
      </c>
      <c r="H24" s="455">
        <v>3</v>
      </c>
      <c r="I24" s="455">
        <v>35</v>
      </c>
      <c r="J24" s="455">
        <v>10432</v>
      </c>
      <c r="K24" s="455">
        <v>3</v>
      </c>
      <c r="L24" s="455">
        <v>1651</v>
      </c>
      <c r="M24" s="456">
        <v>135381</v>
      </c>
    </row>
    <row r="25" spans="1:14" s="125" customFormat="1" ht="15" customHeight="1">
      <c r="A25" s="1079" t="s">
        <v>128</v>
      </c>
      <c r="B25" s="1087">
        <v>112301</v>
      </c>
      <c r="C25" s="1740" t="s">
        <v>1945</v>
      </c>
      <c r="D25" s="455">
        <v>368</v>
      </c>
      <c r="E25" s="455">
        <v>9103</v>
      </c>
      <c r="F25" s="455">
        <v>1558</v>
      </c>
      <c r="G25" s="455">
        <v>110</v>
      </c>
      <c r="H25" s="455">
        <v>2</v>
      </c>
      <c r="I25" s="455">
        <v>13</v>
      </c>
      <c r="J25" s="455">
        <v>7540</v>
      </c>
      <c r="K25" s="455">
        <v>3</v>
      </c>
      <c r="L25" s="455">
        <v>1493</v>
      </c>
      <c r="M25" s="456">
        <v>79621</v>
      </c>
    </row>
    <row r="26" spans="1:14" s="125" customFormat="1" ht="15" customHeight="1">
      <c r="A26" s="1079" t="s">
        <v>142</v>
      </c>
      <c r="B26" s="1087">
        <v>245251</v>
      </c>
      <c r="C26" s="455">
        <v>2</v>
      </c>
      <c r="D26" s="455">
        <v>689</v>
      </c>
      <c r="E26" s="455">
        <v>20790</v>
      </c>
      <c r="F26" s="455">
        <v>2707</v>
      </c>
      <c r="G26" s="455">
        <v>353</v>
      </c>
      <c r="H26" s="455">
        <v>4</v>
      </c>
      <c r="I26" s="455">
        <v>38</v>
      </c>
      <c r="J26" s="455">
        <v>16246</v>
      </c>
      <c r="K26" s="455">
        <v>14</v>
      </c>
      <c r="L26" s="455">
        <v>2574</v>
      </c>
      <c r="M26" s="456">
        <v>183433</v>
      </c>
    </row>
    <row r="27" spans="1:14" s="212" customFormat="1" ht="15" customHeight="1">
      <c r="A27" s="1080" t="s">
        <v>130</v>
      </c>
      <c r="B27" s="1088">
        <v>386608</v>
      </c>
      <c r="C27" s="1089">
        <v>13</v>
      </c>
      <c r="D27" s="1089">
        <v>801</v>
      </c>
      <c r="E27" s="1089">
        <v>40864</v>
      </c>
      <c r="F27" s="1089">
        <v>5558</v>
      </c>
      <c r="G27" s="1089">
        <v>741</v>
      </c>
      <c r="H27" s="1089">
        <v>6</v>
      </c>
      <c r="I27" s="1089">
        <v>104</v>
      </c>
      <c r="J27" s="1089">
        <v>31869</v>
      </c>
      <c r="K27" s="1089">
        <v>11</v>
      </c>
      <c r="L27" s="1089">
        <v>5152</v>
      </c>
      <c r="M27" s="1090">
        <v>282176</v>
      </c>
    </row>
    <row r="28" spans="1:14" s="125" customFormat="1" ht="15" customHeight="1">
      <c r="A28" s="1079" t="s">
        <v>131</v>
      </c>
      <c r="B28" s="1087">
        <v>806402</v>
      </c>
      <c r="C28" s="455">
        <v>13</v>
      </c>
      <c r="D28" s="455">
        <v>1839</v>
      </c>
      <c r="E28" s="455">
        <v>156173</v>
      </c>
      <c r="F28" s="455">
        <v>31175</v>
      </c>
      <c r="G28" s="455">
        <v>3831</v>
      </c>
      <c r="H28" s="455">
        <v>36</v>
      </c>
      <c r="I28" s="455">
        <v>745</v>
      </c>
      <c r="J28" s="455">
        <v>133891</v>
      </c>
      <c r="K28" s="455">
        <v>58</v>
      </c>
      <c r="L28" s="455">
        <v>29483</v>
      </c>
      <c r="M28" s="456">
        <v>529159</v>
      </c>
    </row>
    <row r="29" spans="1:14" s="125" customFormat="1" ht="15" customHeight="1">
      <c r="A29" s="1079" t="s">
        <v>147</v>
      </c>
      <c r="B29" s="1087">
        <v>100310</v>
      </c>
      <c r="C29" s="455">
        <v>1</v>
      </c>
      <c r="D29" s="455">
        <v>390</v>
      </c>
      <c r="E29" s="455">
        <v>6455</v>
      </c>
      <c r="F29" s="455">
        <v>908</v>
      </c>
      <c r="G29" s="455">
        <v>117</v>
      </c>
      <c r="H29" s="455">
        <v>2</v>
      </c>
      <c r="I29" s="455">
        <v>24</v>
      </c>
      <c r="J29" s="455">
        <v>5142</v>
      </c>
      <c r="K29" s="455">
        <v>3</v>
      </c>
      <c r="L29" s="455">
        <v>846</v>
      </c>
      <c r="M29" s="456">
        <v>71943</v>
      </c>
    </row>
    <row r="30" spans="1:14" s="213" customFormat="1" ht="15" customHeight="1">
      <c r="A30" s="1079" t="s">
        <v>133</v>
      </c>
      <c r="B30" s="1087">
        <v>172861</v>
      </c>
      <c r="C30" s="455">
        <v>1</v>
      </c>
      <c r="D30" s="455">
        <v>584</v>
      </c>
      <c r="E30" s="455">
        <v>13959</v>
      </c>
      <c r="F30" s="455">
        <v>2012</v>
      </c>
      <c r="G30" s="455">
        <v>231</v>
      </c>
      <c r="H30" s="455">
        <v>4</v>
      </c>
      <c r="I30" s="455">
        <v>25</v>
      </c>
      <c r="J30" s="455">
        <v>11247</v>
      </c>
      <c r="K30" s="455">
        <v>4</v>
      </c>
      <c r="L30" s="455">
        <v>1914</v>
      </c>
      <c r="M30" s="456">
        <v>128657</v>
      </c>
    </row>
    <row r="31" spans="1:14" s="125" customFormat="1" ht="15" customHeight="1">
      <c r="A31" s="1079" t="s">
        <v>134</v>
      </c>
      <c r="B31" s="1087">
        <v>102074</v>
      </c>
      <c r="C31" s="674" t="s">
        <v>1945</v>
      </c>
      <c r="D31" s="455">
        <v>340</v>
      </c>
      <c r="E31" s="455">
        <v>6985</v>
      </c>
      <c r="F31" s="455">
        <v>865</v>
      </c>
      <c r="G31" s="455">
        <v>111</v>
      </c>
      <c r="H31" s="455">
        <v>1</v>
      </c>
      <c r="I31" s="455">
        <v>13</v>
      </c>
      <c r="J31" s="455">
        <v>5108</v>
      </c>
      <c r="K31" s="1207" t="s">
        <v>1945</v>
      </c>
      <c r="L31" s="455">
        <v>826</v>
      </c>
      <c r="M31" s="456">
        <v>78814</v>
      </c>
    </row>
    <row r="32" spans="1:14" s="125" customFormat="1" ht="15" customHeight="1">
      <c r="A32" s="1079" t="s">
        <v>149</v>
      </c>
      <c r="B32" s="1087">
        <v>293677</v>
      </c>
      <c r="C32" s="455">
        <v>1</v>
      </c>
      <c r="D32" s="455">
        <v>570</v>
      </c>
      <c r="E32" s="490">
        <v>28456</v>
      </c>
      <c r="F32" s="455">
        <v>3315</v>
      </c>
      <c r="G32" s="455">
        <v>589</v>
      </c>
      <c r="H32" s="455">
        <v>8</v>
      </c>
      <c r="I32" s="455">
        <v>105</v>
      </c>
      <c r="J32" s="455">
        <v>23484</v>
      </c>
      <c r="K32" s="455">
        <v>2</v>
      </c>
      <c r="L32" s="455">
        <v>3098</v>
      </c>
      <c r="M32" s="456">
        <v>213813</v>
      </c>
    </row>
    <row r="33" spans="1:13" s="125" customFormat="1" ht="15" customHeight="1">
      <c r="A33" s="1079" t="s">
        <v>150</v>
      </c>
      <c r="B33" s="1087">
        <v>468560</v>
      </c>
      <c r="C33" s="455">
        <v>4</v>
      </c>
      <c r="D33" s="455">
        <v>859</v>
      </c>
      <c r="E33" s="455">
        <v>48965</v>
      </c>
      <c r="F33" s="455">
        <v>5465</v>
      </c>
      <c r="G33" s="455">
        <v>1109</v>
      </c>
      <c r="H33" s="455">
        <v>22</v>
      </c>
      <c r="I33" s="455">
        <v>126</v>
      </c>
      <c r="J33" s="455">
        <v>39525</v>
      </c>
      <c r="K33" s="455">
        <v>18</v>
      </c>
      <c r="L33" s="455">
        <v>5108</v>
      </c>
      <c r="M33" s="456">
        <v>336993</v>
      </c>
    </row>
    <row r="34" spans="1:13" s="125" customFormat="1" ht="15" customHeight="1">
      <c r="A34" s="1079" t="s">
        <v>148</v>
      </c>
      <c r="B34" s="1087">
        <v>112849</v>
      </c>
      <c r="C34" s="455">
        <v>3</v>
      </c>
      <c r="D34" s="455">
        <v>288</v>
      </c>
      <c r="E34" s="455">
        <v>6500</v>
      </c>
      <c r="F34" s="455">
        <v>534</v>
      </c>
      <c r="G34" s="455">
        <v>150</v>
      </c>
      <c r="H34" s="455">
        <v>7</v>
      </c>
      <c r="I34" s="455">
        <v>16</v>
      </c>
      <c r="J34" s="455">
        <v>4922</v>
      </c>
      <c r="K34" s="674" t="s">
        <v>1945</v>
      </c>
      <c r="L34" s="455">
        <v>484</v>
      </c>
      <c r="M34" s="456">
        <v>86690</v>
      </c>
    </row>
    <row r="35" spans="1:13" s="213" customFormat="1" ht="15" customHeight="1">
      <c r="A35" s="1079" t="s">
        <v>144</v>
      </c>
      <c r="B35" s="1087">
        <v>126114</v>
      </c>
      <c r="C35" s="455">
        <v>1</v>
      </c>
      <c r="D35" s="455">
        <v>527</v>
      </c>
      <c r="E35" s="455">
        <v>7871</v>
      </c>
      <c r="F35" s="455">
        <v>777</v>
      </c>
      <c r="G35" s="455">
        <v>99</v>
      </c>
      <c r="H35" s="455">
        <v>3</v>
      </c>
      <c r="I35" s="455">
        <v>6</v>
      </c>
      <c r="J35" s="455">
        <v>6360</v>
      </c>
      <c r="K35" s="455">
        <v>5</v>
      </c>
      <c r="L35" s="455">
        <v>752</v>
      </c>
      <c r="M35" s="456">
        <v>89855</v>
      </c>
    </row>
    <row r="36" spans="1:13" s="221" customFormat="1" ht="15" customHeight="1">
      <c r="A36" s="1079" t="s">
        <v>139</v>
      </c>
      <c r="B36" s="1087">
        <v>424467</v>
      </c>
      <c r="C36" s="455">
        <v>4</v>
      </c>
      <c r="D36" s="455">
        <v>1575</v>
      </c>
      <c r="E36" s="455">
        <v>48298</v>
      </c>
      <c r="F36" s="455">
        <v>5872</v>
      </c>
      <c r="G36" s="455">
        <v>791</v>
      </c>
      <c r="H36" s="455">
        <v>7</v>
      </c>
      <c r="I36" s="455">
        <v>106</v>
      </c>
      <c r="J36" s="455">
        <v>38481</v>
      </c>
      <c r="K36" s="455">
        <v>24</v>
      </c>
      <c r="L36" s="455">
        <v>5425</v>
      </c>
      <c r="M36" s="456">
        <v>310685</v>
      </c>
    </row>
    <row r="37" spans="1:13" s="125" customFormat="1" ht="15" customHeight="1">
      <c r="A37" s="1079" t="s">
        <v>151</v>
      </c>
      <c r="B37" s="1087">
        <v>222411</v>
      </c>
      <c r="C37" s="455">
        <v>4</v>
      </c>
      <c r="D37" s="455">
        <v>617</v>
      </c>
      <c r="E37" s="455">
        <v>17711</v>
      </c>
      <c r="F37" s="455">
        <v>3622</v>
      </c>
      <c r="G37" s="455">
        <v>262</v>
      </c>
      <c r="H37" s="455">
        <v>5</v>
      </c>
      <c r="I37" s="455">
        <v>40</v>
      </c>
      <c r="J37" s="455">
        <v>14669</v>
      </c>
      <c r="K37" s="455">
        <v>7</v>
      </c>
      <c r="L37" s="455">
        <v>3441</v>
      </c>
      <c r="M37" s="456">
        <v>164144</v>
      </c>
    </row>
    <row r="38" spans="1:13" s="125" customFormat="1" ht="25.2" customHeight="1">
      <c r="A38" s="2507" t="s">
        <v>2001</v>
      </c>
      <c r="B38" s="2507"/>
      <c r="C38" s="2507"/>
      <c r="D38" s="2507"/>
      <c r="E38" s="2507"/>
      <c r="F38" s="2507"/>
      <c r="G38" s="2507"/>
      <c r="H38" s="2507"/>
      <c r="I38" s="2507"/>
      <c r="J38" s="2507"/>
      <c r="K38" s="2507"/>
      <c r="L38" s="2507"/>
      <c r="M38" s="2507"/>
    </row>
    <row r="39" spans="1:13" s="1482" customFormat="1" ht="12" customHeight="1">
      <c r="A39" s="1883" t="s">
        <v>2002</v>
      </c>
      <c r="B39" s="1883"/>
      <c r="C39" s="1883"/>
      <c r="D39" s="1883"/>
      <c r="E39" s="1883"/>
      <c r="F39" s="1883"/>
      <c r="G39" s="1883"/>
      <c r="H39" s="1883"/>
      <c r="I39" s="1883"/>
      <c r="J39" s="1883"/>
      <c r="K39" s="1883"/>
      <c r="L39" s="1883"/>
      <c r="M39" s="1883"/>
    </row>
    <row r="40" spans="1:13" s="1306" customFormat="1" ht="12.75" customHeight="1">
      <c r="A40" s="1481" t="s">
        <v>450</v>
      </c>
      <c r="B40" s="1309"/>
      <c r="C40" s="1309"/>
      <c r="D40" s="1309"/>
      <c r="E40" s="1309"/>
      <c r="F40" s="1309"/>
      <c r="G40" s="1309"/>
      <c r="H40" s="1309"/>
      <c r="I40" s="1309"/>
      <c r="J40" s="1309"/>
      <c r="K40" s="1309"/>
      <c r="L40" s="1309"/>
      <c r="M40" s="1309"/>
    </row>
    <row r="45" spans="1:13">
      <c r="A45"/>
      <c r="B45"/>
      <c r="C45"/>
      <c r="D45"/>
      <c r="E45"/>
      <c r="F45"/>
      <c r="G45"/>
      <c r="H45"/>
      <c r="I45"/>
      <c r="J45"/>
      <c r="K45"/>
      <c r="L45"/>
      <c r="M45"/>
    </row>
    <row r="46" spans="1:13">
      <c r="A46"/>
      <c r="B46"/>
      <c r="C46"/>
      <c r="D46"/>
      <c r="E46"/>
      <c r="F46"/>
      <c r="G46"/>
      <c r="H46"/>
      <c r="I46"/>
      <c r="J46"/>
      <c r="K46"/>
      <c r="L46"/>
      <c r="M46"/>
    </row>
    <row r="47" spans="1:13">
      <c r="A47"/>
      <c r="B47"/>
      <c r="C47"/>
      <c r="D47"/>
      <c r="E47"/>
      <c r="F47"/>
      <c r="G47"/>
      <c r="H47"/>
      <c r="I47"/>
      <c r="J47"/>
      <c r="K47"/>
      <c r="L47"/>
      <c r="M47"/>
    </row>
    <row r="48" spans="1:13">
      <c r="A48"/>
      <c r="B48"/>
      <c r="C48"/>
      <c r="D48"/>
      <c r="E48"/>
      <c r="F48"/>
      <c r="G48"/>
      <c r="H48"/>
      <c r="I48"/>
      <c r="J48"/>
      <c r="K48"/>
      <c r="L48"/>
      <c r="M48"/>
    </row>
    <row r="49" spans="1:13">
      <c r="A49"/>
      <c r="B49"/>
      <c r="C49"/>
      <c r="D49"/>
      <c r="E49"/>
      <c r="F49"/>
      <c r="G49"/>
      <c r="H49"/>
      <c r="I49"/>
      <c r="J49"/>
      <c r="K49"/>
      <c r="L49"/>
      <c r="M49"/>
    </row>
    <row r="50" spans="1:13">
      <c r="A50"/>
      <c r="B50"/>
      <c r="C50"/>
      <c r="D50"/>
      <c r="E50"/>
      <c r="F50"/>
      <c r="G50"/>
      <c r="H50"/>
      <c r="I50"/>
      <c r="J50"/>
      <c r="K50"/>
      <c r="L50"/>
      <c r="M50"/>
    </row>
    <row r="51" spans="1:13">
      <c r="A51"/>
      <c r="B51"/>
      <c r="C51"/>
      <c r="D51"/>
      <c r="E51"/>
      <c r="F51"/>
      <c r="G51"/>
      <c r="H51"/>
      <c r="I51"/>
      <c r="J51"/>
      <c r="K51"/>
      <c r="L51"/>
      <c r="M51"/>
    </row>
    <row r="52" spans="1:13">
      <c r="A52"/>
      <c r="B52"/>
      <c r="C52"/>
      <c r="D52"/>
      <c r="E52"/>
      <c r="F52"/>
      <c r="G52"/>
      <c r="H52"/>
      <c r="I52"/>
      <c r="J52"/>
      <c r="K52"/>
      <c r="L52"/>
      <c r="M52"/>
    </row>
    <row r="53" spans="1:13">
      <c r="A53"/>
      <c r="B53"/>
      <c r="C53"/>
      <c r="D53"/>
      <c r="E53"/>
      <c r="F53"/>
      <c r="G53"/>
      <c r="H53"/>
      <c r="I53"/>
      <c r="J53"/>
      <c r="K53"/>
      <c r="L53"/>
      <c r="M53"/>
    </row>
    <row r="54" spans="1:13">
      <c r="A54"/>
      <c r="B54"/>
      <c r="C54"/>
      <c r="D54"/>
      <c r="E54"/>
      <c r="F54"/>
      <c r="G54"/>
      <c r="H54"/>
      <c r="I54"/>
      <c r="J54"/>
      <c r="K54"/>
      <c r="L54"/>
      <c r="M54"/>
    </row>
    <row r="55" spans="1:13">
      <c r="A55"/>
      <c r="B55"/>
      <c r="C55"/>
      <c r="D55"/>
      <c r="E55"/>
      <c r="F55"/>
      <c r="G55"/>
      <c r="H55"/>
      <c r="I55"/>
      <c r="J55"/>
      <c r="K55"/>
      <c r="L55"/>
      <c r="M55"/>
    </row>
    <row r="56" spans="1:13">
      <c r="A56"/>
      <c r="B56"/>
      <c r="C56"/>
      <c r="D56"/>
      <c r="E56"/>
      <c r="F56"/>
      <c r="G56"/>
      <c r="H56"/>
      <c r="I56"/>
      <c r="J56"/>
      <c r="K56"/>
      <c r="L56"/>
      <c r="M56"/>
    </row>
    <row r="57" spans="1:13">
      <c r="A57"/>
      <c r="B57"/>
      <c r="C57"/>
      <c r="D57"/>
      <c r="E57"/>
      <c r="F57"/>
      <c r="G57"/>
      <c r="H57"/>
      <c r="I57"/>
      <c r="J57"/>
      <c r="K57"/>
      <c r="L57"/>
      <c r="M57"/>
    </row>
    <row r="58" spans="1:13">
      <c r="A58"/>
      <c r="B58"/>
      <c r="C58"/>
      <c r="D58"/>
      <c r="E58"/>
      <c r="F58"/>
      <c r="G58"/>
      <c r="H58"/>
      <c r="I58"/>
      <c r="J58"/>
      <c r="K58"/>
      <c r="L58"/>
      <c r="M58"/>
    </row>
    <row r="59" spans="1:13">
      <c r="A59"/>
      <c r="B59"/>
      <c r="C59"/>
      <c r="D59"/>
      <c r="E59"/>
      <c r="F59"/>
      <c r="G59"/>
      <c r="H59"/>
      <c r="I59"/>
      <c r="J59"/>
      <c r="K59"/>
      <c r="L59"/>
      <c r="M59"/>
    </row>
    <row r="60" spans="1:13">
      <c r="A60"/>
      <c r="B60"/>
      <c r="C60"/>
      <c r="D60"/>
      <c r="E60"/>
      <c r="F60"/>
      <c r="G60"/>
      <c r="H60"/>
      <c r="I60"/>
      <c r="J60"/>
      <c r="K60"/>
      <c r="L60"/>
      <c r="M60"/>
    </row>
    <row r="61" spans="1:13">
      <c r="A61"/>
      <c r="B61"/>
      <c r="C61"/>
      <c r="D61"/>
      <c r="E61"/>
      <c r="F61"/>
      <c r="G61"/>
      <c r="H61"/>
      <c r="I61"/>
      <c r="J61"/>
      <c r="K61"/>
      <c r="L61"/>
      <c r="M61"/>
    </row>
    <row r="62" spans="1:13">
      <c r="A62"/>
      <c r="B62"/>
      <c r="C62"/>
      <c r="D62"/>
      <c r="E62"/>
      <c r="F62"/>
      <c r="G62"/>
      <c r="H62"/>
      <c r="I62"/>
      <c r="J62"/>
      <c r="K62"/>
      <c r="L62"/>
      <c r="M62"/>
    </row>
    <row r="63" spans="1:13">
      <c r="A63"/>
      <c r="B63"/>
      <c r="C63"/>
      <c r="D63"/>
      <c r="E63"/>
      <c r="F63"/>
      <c r="G63"/>
      <c r="H63"/>
      <c r="I63"/>
      <c r="J63"/>
      <c r="K63"/>
      <c r="L63"/>
      <c r="M63"/>
    </row>
    <row r="64" spans="1:13">
      <c r="A64"/>
      <c r="B64"/>
      <c r="C64"/>
      <c r="D64"/>
      <c r="E64"/>
      <c r="F64"/>
      <c r="G64"/>
      <c r="H64"/>
      <c r="I64"/>
      <c r="J64"/>
      <c r="K64"/>
      <c r="L64"/>
      <c r="M64"/>
    </row>
    <row r="65" spans="1:13">
      <c r="A65"/>
      <c r="B65"/>
      <c r="C65"/>
      <c r="D65"/>
      <c r="E65"/>
      <c r="F65"/>
      <c r="G65"/>
      <c r="H65"/>
      <c r="I65"/>
      <c r="J65"/>
      <c r="K65"/>
      <c r="L65"/>
      <c r="M65"/>
    </row>
    <row r="66" spans="1:13">
      <c r="A66"/>
      <c r="B66"/>
      <c r="C66"/>
      <c r="D66"/>
      <c r="E66"/>
      <c r="F66"/>
      <c r="G66"/>
      <c r="H66"/>
      <c r="I66"/>
      <c r="J66"/>
      <c r="K66"/>
      <c r="L66"/>
      <c r="M66"/>
    </row>
    <row r="67" spans="1:13">
      <c r="A67"/>
      <c r="B67"/>
      <c r="C67"/>
      <c r="D67"/>
      <c r="E67"/>
      <c r="F67"/>
      <c r="G67"/>
      <c r="H67"/>
      <c r="I67"/>
      <c r="J67"/>
      <c r="K67"/>
      <c r="L67"/>
      <c r="M67"/>
    </row>
    <row r="68" spans="1:13">
      <c r="A68"/>
      <c r="B68"/>
      <c r="C68"/>
      <c r="D68"/>
      <c r="E68"/>
      <c r="F68"/>
      <c r="G68"/>
      <c r="H68"/>
      <c r="I68"/>
      <c r="J68"/>
      <c r="K68"/>
      <c r="L68"/>
      <c r="M68"/>
    </row>
    <row r="69" spans="1:13">
      <c r="A69"/>
      <c r="B69"/>
      <c r="C69"/>
      <c r="D69"/>
      <c r="E69"/>
      <c r="F69"/>
      <c r="G69"/>
      <c r="H69"/>
      <c r="I69"/>
      <c r="J69"/>
      <c r="K69"/>
      <c r="L69"/>
      <c r="M69"/>
    </row>
    <row r="70" spans="1:13">
      <c r="A70"/>
      <c r="B70"/>
      <c r="C70"/>
      <c r="D70"/>
      <c r="E70"/>
      <c r="F70"/>
      <c r="G70"/>
      <c r="H70"/>
      <c r="I70"/>
      <c r="J70"/>
      <c r="K70"/>
      <c r="L70"/>
      <c r="M70"/>
    </row>
    <row r="71" spans="1:13">
      <c r="A71"/>
      <c r="B71"/>
      <c r="C71"/>
      <c r="D71"/>
      <c r="E71"/>
      <c r="F71"/>
      <c r="G71"/>
      <c r="H71"/>
      <c r="I71"/>
      <c r="J71"/>
      <c r="K71"/>
      <c r="L71"/>
      <c r="M71"/>
    </row>
    <row r="72" spans="1:13">
      <c r="A72"/>
      <c r="B72"/>
      <c r="C72"/>
      <c r="D72"/>
      <c r="E72"/>
      <c r="F72"/>
      <c r="G72"/>
      <c r="H72"/>
      <c r="I72"/>
      <c r="J72"/>
      <c r="K72"/>
      <c r="L72"/>
      <c r="M72"/>
    </row>
    <row r="73" spans="1:13">
      <c r="A73"/>
      <c r="B73"/>
      <c r="C73"/>
      <c r="D73"/>
      <c r="E73"/>
      <c r="F73"/>
      <c r="G73"/>
      <c r="H73"/>
      <c r="I73"/>
      <c r="J73"/>
      <c r="K73"/>
      <c r="L73"/>
      <c r="M73"/>
    </row>
    <row r="74" spans="1:13">
      <c r="A74"/>
      <c r="B74"/>
      <c r="C74"/>
      <c r="D74"/>
      <c r="E74"/>
      <c r="F74"/>
      <c r="G74"/>
      <c r="H74"/>
      <c r="I74"/>
      <c r="J74"/>
      <c r="K74"/>
      <c r="L74"/>
      <c r="M74"/>
    </row>
    <row r="75" spans="1:13">
      <c r="A75"/>
      <c r="B75"/>
      <c r="C75"/>
      <c r="D75"/>
      <c r="E75"/>
      <c r="F75"/>
      <c r="G75"/>
      <c r="H75"/>
      <c r="I75"/>
      <c r="J75"/>
      <c r="K75"/>
      <c r="L75"/>
      <c r="M75"/>
    </row>
    <row r="76" spans="1:13">
      <c r="A76"/>
      <c r="B76"/>
      <c r="C76"/>
      <c r="D76"/>
      <c r="E76"/>
      <c r="F76"/>
      <c r="G76"/>
      <c r="H76"/>
      <c r="I76"/>
      <c r="J76"/>
      <c r="K76"/>
      <c r="L76"/>
      <c r="M76"/>
    </row>
    <row r="77" spans="1:13">
      <c r="A77"/>
      <c r="B77"/>
      <c r="C77"/>
      <c r="D77"/>
      <c r="E77"/>
      <c r="F77"/>
      <c r="G77"/>
      <c r="H77"/>
      <c r="I77"/>
      <c r="J77"/>
      <c r="K77"/>
      <c r="L77"/>
      <c r="M77"/>
    </row>
    <row r="78" spans="1:13">
      <c r="A78"/>
      <c r="B78"/>
      <c r="C78"/>
      <c r="D78"/>
      <c r="E78"/>
      <c r="F78"/>
      <c r="G78"/>
      <c r="H78"/>
      <c r="I78"/>
      <c r="J78"/>
      <c r="K78"/>
      <c r="L78"/>
      <c r="M78"/>
    </row>
    <row r="79" spans="1:13">
      <c r="A79"/>
      <c r="B79"/>
      <c r="C79"/>
      <c r="D79"/>
      <c r="E79"/>
      <c r="F79"/>
      <c r="G79"/>
      <c r="H79"/>
      <c r="I79"/>
      <c r="J79"/>
      <c r="K79"/>
      <c r="L79"/>
      <c r="M79"/>
    </row>
    <row r="80" spans="1:13">
      <c r="A80"/>
      <c r="B80"/>
      <c r="C80"/>
      <c r="D80"/>
      <c r="E80"/>
      <c r="F80"/>
      <c r="G80"/>
      <c r="H80"/>
      <c r="I80"/>
      <c r="J80"/>
      <c r="K80"/>
      <c r="L80"/>
      <c r="M80"/>
    </row>
    <row r="81" spans="1:13">
      <c r="A81"/>
      <c r="B81"/>
      <c r="C81"/>
      <c r="D81"/>
      <c r="E81"/>
      <c r="F81"/>
      <c r="G81"/>
      <c r="H81"/>
      <c r="I81"/>
      <c r="J81"/>
      <c r="K81"/>
      <c r="L81"/>
      <c r="M81"/>
    </row>
    <row r="82" spans="1:13">
      <c r="A82"/>
      <c r="B82"/>
      <c r="C82"/>
      <c r="D82"/>
      <c r="E82"/>
      <c r="F82"/>
      <c r="G82"/>
      <c r="H82"/>
      <c r="I82"/>
      <c r="J82"/>
      <c r="K82"/>
      <c r="L82"/>
      <c r="M82"/>
    </row>
    <row r="83" spans="1:13">
      <c r="A83"/>
      <c r="B83"/>
      <c r="C83"/>
      <c r="D83"/>
      <c r="E83"/>
      <c r="F83"/>
      <c r="G83"/>
      <c r="H83"/>
      <c r="I83"/>
      <c r="J83"/>
      <c r="K83"/>
      <c r="L83"/>
      <c r="M83"/>
    </row>
    <row r="84" spans="1:13">
      <c r="A84"/>
      <c r="B84"/>
      <c r="C84"/>
      <c r="D84"/>
      <c r="E84"/>
      <c r="F84"/>
      <c r="G84"/>
      <c r="H84"/>
      <c r="I84"/>
      <c r="J84"/>
      <c r="K84"/>
      <c r="L84"/>
      <c r="M84"/>
    </row>
    <row r="85" spans="1:13">
      <c r="A85"/>
      <c r="B85"/>
      <c r="C85"/>
      <c r="D85"/>
      <c r="E85"/>
      <c r="F85"/>
      <c r="G85"/>
      <c r="H85"/>
      <c r="I85"/>
      <c r="J85"/>
      <c r="K85"/>
      <c r="L85"/>
      <c r="M85"/>
    </row>
    <row r="86" spans="1:13">
      <c r="A86"/>
      <c r="B86"/>
      <c r="C86"/>
      <c r="D86"/>
      <c r="E86"/>
      <c r="F86"/>
      <c r="G86"/>
      <c r="H86"/>
      <c r="I86"/>
      <c r="J86"/>
      <c r="K86"/>
      <c r="L86"/>
      <c r="M86"/>
    </row>
    <row r="87" spans="1:13">
      <c r="A87"/>
      <c r="B87"/>
      <c r="C87"/>
      <c r="D87"/>
      <c r="E87"/>
      <c r="F87"/>
      <c r="G87"/>
      <c r="H87"/>
      <c r="I87"/>
      <c r="J87"/>
      <c r="K87"/>
      <c r="L87"/>
      <c r="M87"/>
    </row>
    <row r="88" spans="1:13">
      <c r="A88"/>
      <c r="B88"/>
      <c r="C88"/>
      <c r="D88"/>
      <c r="E88"/>
      <c r="F88"/>
      <c r="G88"/>
      <c r="H88"/>
      <c r="I88"/>
      <c r="J88"/>
      <c r="K88"/>
      <c r="L88"/>
      <c r="M88"/>
    </row>
    <row r="89" spans="1:13">
      <c r="A89"/>
      <c r="B89"/>
      <c r="C89"/>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c r="M98"/>
    </row>
    <row r="99" spans="1:13">
      <c r="A99"/>
      <c r="B99"/>
      <c r="C99"/>
      <c r="D99"/>
      <c r="E99"/>
      <c r="F99"/>
      <c r="G99"/>
      <c r="H99"/>
      <c r="I99"/>
      <c r="J99"/>
      <c r="K99"/>
      <c r="L99"/>
      <c r="M99"/>
    </row>
    <row r="100" spans="1:13">
      <c r="A100"/>
      <c r="B100"/>
      <c r="C100"/>
      <c r="D100"/>
      <c r="E100"/>
      <c r="F100"/>
      <c r="G100"/>
      <c r="H100"/>
      <c r="I100"/>
      <c r="J100"/>
      <c r="K100"/>
      <c r="L100"/>
      <c r="M100"/>
    </row>
    <row r="101" spans="1:13">
      <c r="A101"/>
      <c r="B101"/>
      <c r="C101"/>
      <c r="D101"/>
      <c r="E101"/>
      <c r="F101"/>
      <c r="G101"/>
      <c r="H101"/>
      <c r="I101"/>
      <c r="J101"/>
      <c r="K101"/>
      <c r="L101"/>
      <c r="M101"/>
    </row>
    <row r="102" spans="1:13">
      <c r="A102"/>
      <c r="B102"/>
      <c r="C102"/>
      <c r="D102"/>
      <c r="E102"/>
      <c r="F102"/>
      <c r="G102"/>
      <c r="H102"/>
      <c r="I102"/>
      <c r="J102"/>
      <c r="K102"/>
      <c r="L102"/>
      <c r="M102"/>
    </row>
    <row r="103" spans="1:13">
      <c r="A103"/>
      <c r="B103"/>
      <c r="C103"/>
      <c r="D103"/>
      <c r="E103"/>
      <c r="F103"/>
      <c r="G103"/>
      <c r="H103"/>
      <c r="I103"/>
      <c r="J103"/>
      <c r="K103"/>
      <c r="L103"/>
      <c r="M103"/>
    </row>
    <row r="104" spans="1:13">
      <c r="A104"/>
      <c r="B104"/>
      <c r="C104"/>
      <c r="D104"/>
      <c r="E104"/>
      <c r="F104"/>
      <c r="G104"/>
      <c r="H104"/>
      <c r="I104"/>
      <c r="J104"/>
      <c r="K104"/>
      <c r="L104"/>
      <c r="M104"/>
    </row>
    <row r="105" spans="1:13">
      <c r="A105"/>
      <c r="B105"/>
      <c r="C105"/>
      <c r="D105"/>
      <c r="E105"/>
      <c r="F105"/>
      <c r="G105"/>
      <c r="H105"/>
      <c r="I105"/>
      <c r="J105"/>
      <c r="K105"/>
      <c r="L105"/>
      <c r="M105"/>
    </row>
    <row r="106" spans="1:13">
      <c r="A106"/>
      <c r="B106"/>
      <c r="C106"/>
      <c r="D106"/>
      <c r="E106"/>
      <c r="F106"/>
      <c r="G106"/>
      <c r="H106"/>
      <c r="I106"/>
      <c r="J106"/>
      <c r="K106"/>
      <c r="L106"/>
      <c r="M106"/>
    </row>
    <row r="107" spans="1:13">
      <c r="A107"/>
      <c r="B107"/>
      <c r="C107"/>
      <c r="D107"/>
      <c r="E107"/>
      <c r="F107"/>
      <c r="G107"/>
      <c r="H107"/>
      <c r="I107"/>
      <c r="J107"/>
      <c r="K107"/>
      <c r="L107"/>
      <c r="M107"/>
    </row>
    <row r="108" spans="1:13">
      <c r="A108"/>
      <c r="B108"/>
      <c r="C108"/>
      <c r="D108"/>
      <c r="E108"/>
      <c r="F108"/>
      <c r="G108"/>
      <c r="H108"/>
      <c r="I108"/>
      <c r="J108"/>
      <c r="K108"/>
      <c r="L108"/>
      <c r="M108"/>
    </row>
    <row r="109" spans="1:13">
      <c r="A109"/>
      <c r="B109"/>
      <c r="C109"/>
      <c r="D109"/>
      <c r="E109"/>
      <c r="F109"/>
      <c r="G109"/>
      <c r="H109"/>
      <c r="I109"/>
      <c r="J109"/>
      <c r="K109"/>
      <c r="L109"/>
      <c r="M109"/>
    </row>
    <row r="110" spans="1:13">
      <c r="A110"/>
      <c r="B110"/>
      <c r="C110"/>
      <c r="D110"/>
      <c r="E110"/>
      <c r="F110"/>
      <c r="G110"/>
      <c r="H110"/>
      <c r="I110"/>
      <c r="J110"/>
      <c r="K110"/>
      <c r="L110"/>
      <c r="M110"/>
    </row>
    <row r="111" spans="1:13">
      <c r="A111"/>
      <c r="B111"/>
      <c r="C111"/>
      <c r="D111"/>
      <c r="E111"/>
      <c r="F111"/>
      <c r="G111"/>
      <c r="H111"/>
      <c r="I111"/>
      <c r="J111"/>
      <c r="K111"/>
      <c r="L111"/>
      <c r="M111"/>
    </row>
    <row r="112" spans="1:13">
      <c r="A112"/>
      <c r="B112"/>
      <c r="C112"/>
      <c r="D112"/>
      <c r="E112"/>
      <c r="F112"/>
      <c r="G112"/>
      <c r="H112"/>
      <c r="I112"/>
      <c r="J112"/>
      <c r="K112"/>
      <c r="L112"/>
      <c r="M112"/>
    </row>
    <row r="113" spans="1:13">
      <c r="A113"/>
      <c r="B113"/>
      <c r="C113"/>
      <c r="D113"/>
      <c r="E113"/>
      <c r="F113"/>
      <c r="G113"/>
      <c r="H113"/>
      <c r="I113"/>
      <c r="J113"/>
      <c r="K113"/>
      <c r="L113"/>
      <c r="M113"/>
    </row>
    <row r="114" spans="1:13">
      <c r="A114"/>
      <c r="B114"/>
      <c r="C114"/>
      <c r="D114"/>
      <c r="E114"/>
      <c r="F114"/>
      <c r="G114"/>
      <c r="H114"/>
      <c r="I114"/>
      <c r="J114"/>
      <c r="K114"/>
      <c r="L114"/>
      <c r="M114"/>
    </row>
    <row r="115" spans="1:13">
      <c r="A115"/>
      <c r="B115"/>
      <c r="C115"/>
      <c r="D115"/>
      <c r="E115"/>
      <c r="F115"/>
      <c r="G115"/>
      <c r="H115"/>
      <c r="I115"/>
      <c r="J115"/>
      <c r="K115"/>
      <c r="L115"/>
      <c r="M115"/>
    </row>
    <row r="116" spans="1:13">
      <c r="A116"/>
      <c r="B116"/>
      <c r="C116"/>
      <c r="D116"/>
      <c r="E116"/>
      <c r="F116"/>
      <c r="G116"/>
      <c r="H116"/>
      <c r="I116"/>
      <c r="J116"/>
      <c r="K116"/>
      <c r="L116"/>
      <c r="M116"/>
    </row>
    <row r="117" spans="1:13">
      <c r="A117"/>
      <c r="B117"/>
      <c r="C117"/>
      <c r="D117"/>
      <c r="E117"/>
      <c r="F117"/>
      <c r="G117"/>
      <c r="H117"/>
      <c r="I117"/>
      <c r="J117"/>
      <c r="K117"/>
      <c r="L117"/>
      <c r="M117"/>
    </row>
    <row r="118" spans="1:13">
      <c r="A118"/>
      <c r="B118"/>
      <c r="C118"/>
      <c r="D118"/>
      <c r="E118"/>
      <c r="F118"/>
      <c r="G118"/>
      <c r="H118"/>
      <c r="I118"/>
      <c r="J118"/>
      <c r="K118"/>
      <c r="L118"/>
      <c r="M118"/>
    </row>
    <row r="119" spans="1:13">
      <c r="A119"/>
      <c r="B119"/>
      <c r="C119"/>
      <c r="D119"/>
      <c r="E119"/>
      <c r="F119"/>
      <c r="G119"/>
      <c r="H119"/>
      <c r="I119"/>
      <c r="J119"/>
      <c r="K119"/>
      <c r="L119"/>
      <c r="M119"/>
    </row>
    <row r="120" spans="1:13">
      <c r="A120"/>
      <c r="B120"/>
      <c r="C120"/>
      <c r="D120"/>
      <c r="E120"/>
      <c r="F120"/>
      <c r="G120"/>
      <c r="H120"/>
      <c r="I120"/>
      <c r="J120"/>
      <c r="K120"/>
      <c r="L120"/>
      <c r="M120"/>
    </row>
    <row r="121" spans="1:13">
      <c r="A121"/>
      <c r="B121"/>
      <c r="C121"/>
      <c r="D121"/>
      <c r="E121"/>
      <c r="F121"/>
      <c r="G121"/>
      <c r="H121"/>
      <c r="I121"/>
      <c r="J121"/>
      <c r="K121"/>
      <c r="L121"/>
      <c r="M121"/>
    </row>
    <row r="122" spans="1:13">
      <c r="A122"/>
      <c r="B122"/>
      <c r="C122"/>
      <c r="D122"/>
      <c r="E122"/>
      <c r="F122"/>
      <c r="G122"/>
      <c r="H122"/>
      <c r="I122"/>
      <c r="J122"/>
      <c r="K122"/>
      <c r="L122"/>
      <c r="M122"/>
    </row>
    <row r="123" spans="1:13">
      <c r="A123"/>
      <c r="B123"/>
      <c r="C123"/>
      <c r="D123"/>
      <c r="E123"/>
      <c r="F123"/>
      <c r="G123"/>
      <c r="H123"/>
      <c r="I123"/>
      <c r="J123"/>
      <c r="K123"/>
      <c r="L123"/>
      <c r="M123"/>
    </row>
    <row r="124" spans="1:13">
      <c r="A124"/>
      <c r="B124"/>
      <c r="C124"/>
      <c r="D124"/>
      <c r="E124"/>
      <c r="F124"/>
      <c r="G124"/>
      <c r="H124"/>
      <c r="I124"/>
      <c r="J124"/>
      <c r="K124"/>
      <c r="L124"/>
      <c r="M124"/>
    </row>
    <row r="125" spans="1:13">
      <c r="A125"/>
      <c r="B125"/>
      <c r="C125"/>
      <c r="D125"/>
      <c r="E125"/>
      <c r="F125"/>
      <c r="G125"/>
      <c r="H125"/>
      <c r="I125"/>
      <c r="J125"/>
      <c r="K125"/>
      <c r="L125"/>
      <c r="M125"/>
    </row>
    <row r="126" spans="1:13">
      <c r="A126"/>
      <c r="B126"/>
      <c r="C126"/>
      <c r="D126"/>
      <c r="E126"/>
      <c r="F126"/>
      <c r="G126"/>
      <c r="H126"/>
      <c r="I126"/>
      <c r="J126"/>
      <c r="K126"/>
      <c r="L126"/>
      <c r="M126"/>
    </row>
    <row r="127" spans="1:13">
      <c r="A127"/>
      <c r="B127"/>
      <c r="C127"/>
      <c r="D127"/>
      <c r="E127"/>
      <c r="F127"/>
      <c r="G127"/>
      <c r="H127"/>
      <c r="I127"/>
      <c r="J127"/>
      <c r="K127"/>
      <c r="L127"/>
      <c r="M127"/>
    </row>
    <row r="128" spans="1:13">
      <c r="A128"/>
      <c r="B128"/>
      <c r="C128"/>
      <c r="D128"/>
      <c r="E128"/>
      <c r="F128"/>
      <c r="G128"/>
      <c r="H128"/>
      <c r="I128"/>
      <c r="J128"/>
      <c r="K128"/>
      <c r="L128"/>
      <c r="M128"/>
    </row>
    <row r="129" spans="1:13">
      <c r="A129"/>
      <c r="B129"/>
      <c r="C129"/>
      <c r="D129"/>
      <c r="E129"/>
      <c r="F129"/>
      <c r="G129"/>
      <c r="H129"/>
      <c r="I129"/>
      <c r="J129"/>
      <c r="K129"/>
      <c r="L129"/>
      <c r="M129"/>
    </row>
    <row r="130" spans="1:13">
      <c r="A130"/>
      <c r="B130"/>
      <c r="C130"/>
      <c r="D130"/>
      <c r="E130"/>
      <c r="F130"/>
      <c r="G130"/>
      <c r="H130"/>
      <c r="I130"/>
      <c r="J130"/>
      <c r="K130"/>
      <c r="L130"/>
      <c r="M130"/>
    </row>
    <row r="131" spans="1:13">
      <c r="A131"/>
      <c r="B131"/>
      <c r="C131"/>
      <c r="D131"/>
      <c r="E131"/>
      <c r="F131"/>
      <c r="G131"/>
      <c r="H131"/>
      <c r="I131"/>
      <c r="J131"/>
      <c r="K131"/>
      <c r="L131"/>
      <c r="M131"/>
    </row>
    <row r="132" spans="1:13">
      <c r="A132"/>
      <c r="B132"/>
      <c r="C132"/>
      <c r="D132"/>
      <c r="E132"/>
      <c r="F132"/>
      <c r="G132"/>
      <c r="H132"/>
      <c r="I132"/>
      <c r="J132"/>
      <c r="K132"/>
      <c r="L132"/>
      <c r="M132"/>
    </row>
    <row r="133" spans="1:13">
      <c r="A133"/>
      <c r="B133"/>
      <c r="C133"/>
      <c r="D133"/>
      <c r="E133"/>
      <c r="F133"/>
      <c r="G133"/>
      <c r="H133"/>
      <c r="I133"/>
      <c r="J133"/>
      <c r="K133"/>
      <c r="L133"/>
      <c r="M133"/>
    </row>
    <row r="134" spans="1:13">
      <c r="A134"/>
      <c r="B134"/>
      <c r="C134"/>
      <c r="D134"/>
      <c r="E134"/>
      <c r="F134"/>
      <c r="G134"/>
      <c r="H134"/>
      <c r="I134"/>
      <c r="J134"/>
      <c r="K134"/>
      <c r="L134"/>
      <c r="M134"/>
    </row>
    <row r="135" spans="1:13">
      <c r="A135"/>
      <c r="B135"/>
      <c r="C135"/>
      <c r="D135"/>
      <c r="E135"/>
      <c r="F135"/>
      <c r="G135"/>
      <c r="H135"/>
      <c r="I135"/>
      <c r="J135"/>
      <c r="K135"/>
      <c r="L135"/>
      <c r="M135"/>
    </row>
    <row r="136" spans="1:13">
      <c r="A136"/>
      <c r="B136"/>
      <c r="C136"/>
      <c r="D136"/>
      <c r="E136"/>
      <c r="F136"/>
      <c r="G136"/>
      <c r="H136"/>
      <c r="I136"/>
      <c r="J136"/>
      <c r="K136"/>
      <c r="L136"/>
      <c r="M136"/>
    </row>
    <row r="137" spans="1:13">
      <c r="A137"/>
      <c r="B137"/>
      <c r="C137"/>
      <c r="D137"/>
      <c r="E137"/>
      <c r="F137"/>
      <c r="G137"/>
      <c r="H137"/>
      <c r="I137"/>
      <c r="J137"/>
      <c r="K137"/>
      <c r="L137"/>
      <c r="M137"/>
    </row>
    <row r="138" spans="1:13">
      <c r="A138"/>
      <c r="B138"/>
      <c r="C138"/>
      <c r="D138"/>
      <c r="E138"/>
      <c r="F138"/>
      <c r="G138"/>
      <c r="H138"/>
      <c r="I138"/>
      <c r="J138"/>
      <c r="K138"/>
      <c r="L138"/>
      <c r="M138"/>
    </row>
    <row r="139" spans="1:13">
      <c r="A139"/>
      <c r="B139"/>
      <c r="C139"/>
      <c r="D139"/>
      <c r="E139"/>
      <c r="F139"/>
      <c r="G139"/>
      <c r="H139"/>
      <c r="I139"/>
      <c r="J139"/>
      <c r="K139"/>
      <c r="L139"/>
      <c r="M139"/>
    </row>
    <row r="140" spans="1:13">
      <c r="A140"/>
      <c r="B140"/>
      <c r="C140"/>
      <c r="D140"/>
      <c r="E140"/>
      <c r="F140"/>
      <c r="G140"/>
      <c r="H140"/>
      <c r="I140"/>
      <c r="J140"/>
      <c r="K140"/>
      <c r="L140"/>
      <c r="M140"/>
    </row>
    <row r="141" spans="1:13">
      <c r="A141"/>
      <c r="B141"/>
      <c r="C141"/>
      <c r="D141"/>
      <c r="E141"/>
      <c r="F141"/>
      <c r="G141"/>
      <c r="H141"/>
      <c r="I141"/>
      <c r="J141"/>
      <c r="K141"/>
      <c r="L141"/>
      <c r="M141"/>
    </row>
    <row r="142" spans="1:13">
      <c r="A142"/>
      <c r="B142"/>
      <c r="C142"/>
      <c r="D142"/>
      <c r="E142"/>
      <c r="F142"/>
      <c r="G142"/>
      <c r="H142"/>
      <c r="I142"/>
      <c r="J142"/>
      <c r="K142"/>
      <c r="L142"/>
      <c r="M142"/>
    </row>
    <row r="143" spans="1:13">
      <c r="A143"/>
      <c r="B143"/>
      <c r="C143"/>
      <c r="D143"/>
      <c r="E143"/>
      <c r="F143"/>
      <c r="G143"/>
      <c r="H143"/>
      <c r="I143"/>
      <c r="J143"/>
      <c r="K143"/>
      <c r="L143"/>
      <c r="M143"/>
    </row>
    <row r="144" spans="1:13">
      <c r="A144"/>
      <c r="B144"/>
      <c r="C144"/>
      <c r="D144"/>
      <c r="E144"/>
      <c r="F144"/>
      <c r="G144"/>
      <c r="H144"/>
      <c r="I144"/>
      <c r="J144"/>
      <c r="K144"/>
      <c r="L144"/>
      <c r="M144"/>
    </row>
    <row r="145" spans="1:13">
      <c r="A145"/>
      <c r="B145"/>
      <c r="C145"/>
      <c r="D145"/>
      <c r="E145"/>
      <c r="F145"/>
      <c r="G145"/>
      <c r="H145"/>
      <c r="I145"/>
      <c r="J145"/>
      <c r="K145"/>
      <c r="L145"/>
      <c r="M145"/>
    </row>
    <row r="146" spans="1:13">
      <c r="A146"/>
      <c r="B146"/>
      <c r="C146"/>
      <c r="D146"/>
      <c r="E146"/>
      <c r="F146"/>
      <c r="G146"/>
      <c r="H146"/>
      <c r="I146"/>
      <c r="J146"/>
      <c r="K146"/>
      <c r="L146"/>
      <c r="M146"/>
    </row>
    <row r="147" spans="1:13">
      <c r="A147"/>
      <c r="B147"/>
      <c r="C147"/>
      <c r="D147"/>
      <c r="E147"/>
      <c r="F147"/>
      <c r="G147"/>
      <c r="H147"/>
      <c r="I147"/>
      <c r="J147"/>
      <c r="K147"/>
      <c r="L147"/>
      <c r="M147"/>
    </row>
    <row r="148" spans="1:13">
      <c r="A148"/>
      <c r="B148"/>
      <c r="C148"/>
      <c r="D148"/>
      <c r="E148"/>
      <c r="F148"/>
      <c r="G148"/>
      <c r="H148"/>
      <c r="I148"/>
      <c r="J148"/>
      <c r="K148"/>
      <c r="L148"/>
      <c r="M148"/>
    </row>
    <row r="149" spans="1:13">
      <c r="A149"/>
      <c r="B149"/>
      <c r="C149"/>
      <c r="D149"/>
      <c r="E149"/>
      <c r="F149"/>
      <c r="G149"/>
      <c r="H149"/>
      <c r="I149"/>
      <c r="J149"/>
      <c r="K149"/>
      <c r="L149"/>
      <c r="M149"/>
    </row>
    <row r="150" spans="1:13">
      <c r="A150"/>
      <c r="B150"/>
      <c r="C150"/>
      <c r="D150"/>
      <c r="E150"/>
      <c r="F150"/>
      <c r="G150"/>
      <c r="H150"/>
      <c r="I150"/>
      <c r="J150"/>
      <c r="K150"/>
      <c r="L150"/>
      <c r="M150"/>
    </row>
    <row r="151" spans="1:13">
      <c r="A151"/>
      <c r="B151"/>
      <c r="C151"/>
      <c r="D151"/>
      <c r="E151"/>
      <c r="F151"/>
      <c r="G151"/>
      <c r="H151"/>
      <c r="I151"/>
      <c r="J151"/>
      <c r="K151"/>
      <c r="L151"/>
      <c r="M151"/>
    </row>
    <row r="152" spans="1:13">
      <c r="A152"/>
      <c r="B152"/>
      <c r="C152"/>
      <c r="D152"/>
      <c r="E152"/>
      <c r="F152"/>
      <c r="G152"/>
      <c r="H152"/>
      <c r="I152"/>
      <c r="J152"/>
      <c r="K152"/>
      <c r="L152"/>
      <c r="M152"/>
    </row>
    <row r="153" spans="1:13">
      <c r="A153"/>
      <c r="B153"/>
      <c r="C153"/>
      <c r="D153"/>
      <c r="E153"/>
      <c r="F153"/>
      <c r="G153"/>
      <c r="H153"/>
      <c r="I153"/>
      <c r="J153"/>
      <c r="K153"/>
      <c r="L153"/>
      <c r="M153"/>
    </row>
    <row r="154" spans="1:13">
      <c r="A154"/>
      <c r="B154"/>
      <c r="C154"/>
      <c r="D154"/>
      <c r="E154"/>
      <c r="F154"/>
      <c r="G154"/>
      <c r="H154"/>
      <c r="I154"/>
      <c r="J154"/>
      <c r="K154"/>
      <c r="L154"/>
      <c r="M154"/>
    </row>
    <row r="155" spans="1:13">
      <c r="A155"/>
      <c r="B155"/>
      <c r="C155"/>
      <c r="D155"/>
      <c r="E155"/>
      <c r="F155"/>
      <c r="G155"/>
      <c r="H155"/>
      <c r="I155"/>
      <c r="J155"/>
      <c r="K155"/>
      <c r="L155"/>
      <c r="M155"/>
    </row>
    <row r="156" spans="1:13">
      <c r="A156"/>
      <c r="B156"/>
      <c r="C156"/>
      <c r="D156"/>
      <c r="E156"/>
      <c r="F156"/>
      <c r="G156"/>
      <c r="H156"/>
      <c r="I156"/>
      <c r="J156"/>
      <c r="K156"/>
      <c r="L156"/>
      <c r="M156"/>
    </row>
    <row r="157" spans="1:13">
      <c r="A157"/>
      <c r="B157"/>
      <c r="C157"/>
      <c r="D157"/>
      <c r="E157"/>
      <c r="F157"/>
      <c r="G157"/>
      <c r="H157"/>
      <c r="I157"/>
      <c r="J157"/>
      <c r="K157"/>
      <c r="L157"/>
      <c r="M157"/>
    </row>
    <row r="158" spans="1:13">
      <c r="A158"/>
      <c r="B158"/>
      <c r="C158"/>
      <c r="D158"/>
      <c r="E158"/>
      <c r="F158"/>
      <c r="G158"/>
      <c r="H158"/>
      <c r="I158"/>
      <c r="J158"/>
      <c r="K158"/>
      <c r="L158"/>
      <c r="M158"/>
    </row>
    <row r="159" spans="1:13">
      <c r="A159"/>
      <c r="B159"/>
      <c r="C159"/>
      <c r="D159"/>
      <c r="E159"/>
      <c r="F159"/>
      <c r="G159"/>
      <c r="H159"/>
      <c r="I159"/>
      <c r="J159"/>
      <c r="K159"/>
      <c r="L159"/>
      <c r="M159"/>
    </row>
    <row r="160" spans="1:13">
      <c r="A160"/>
      <c r="B160"/>
      <c r="C160"/>
      <c r="D160"/>
      <c r="E160"/>
      <c r="F160"/>
      <c r="G160"/>
      <c r="H160"/>
      <c r="I160"/>
      <c r="J160"/>
      <c r="K160"/>
      <c r="L160"/>
      <c r="M160"/>
    </row>
    <row r="161" spans="1:13">
      <c r="A161"/>
      <c r="B161"/>
      <c r="C161"/>
      <c r="D161"/>
      <c r="E161"/>
      <c r="F161"/>
      <c r="G161"/>
      <c r="H161"/>
      <c r="I161"/>
      <c r="J161"/>
      <c r="K161"/>
      <c r="L161"/>
      <c r="M161"/>
    </row>
    <row r="162" spans="1:13">
      <c r="A162"/>
      <c r="B162"/>
      <c r="C162"/>
      <c r="D162"/>
      <c r="E162"/>
      <c r="F162"/>
      <c r="G162"/>
      <c r="H162"/>
      <c r="I162"/>
      <c r="J162"/>
      <c r="K162"/>
      <c r="L162"/>
      <c r="M162"/>
    </row>
    <row r="163" spans="1:13">
      <c r="A163"/>
      <c r="B163"/>
      <c r="C163"/>
      <c r="D163"/>
      <c r="E163"/>
      <c r="F163"/>
      <c r="G163"/>
      <c r="H163"/>
      <c r="I163"/>
      <c r="J163"/>
      <c r="K163"/>
      <c r="L163"/>
      <c r="M163"/>
    </row>
    <row r="164" spans="1:13">
      <c r="A164"/>
      <c r="B164"/>
      <c r="C164"/>
      <c r="D164"/>
      <c r="E164"/>
      <c r="F164"/>
      <c r="G164"/>
      <c r="H164"/>
      <c r="I164"/>
      <c r="J164"/>
      <c r="K164"/>
      <c r="L164"/>
      <c r="M164"/>
    </row>
    <row r="165" spans="1:13">
      <c r="A165"/>
      <c r="B165"/>
      <c r="C165"/>
      <c r="D165"/>
      <c r="E165"/>
      <c r="F165"/>
      <c r="G165"/>
      <c r="H165"/>
      <c r="I165"/>
      <c r="J165"/>
      <c r="K165"/>
      <c r="L165"/>
      <c r="M165"/>
    </row>
    <row r="166" spans="1:13">
      <c r="A166"/>
      <c r="B166"/>
      <c r="C166"/>
      <c r="D166"/>
      <c r="E166"/>
      <c r="F166"/>
      <c r="G166"/>
      <c r="H166"/>
      <c r="I166"/>
      <c r="J166"/>
      <c r="K166"/>
      <c r="L166"/>
      <c r="M166"/>
    </row>
    <row r="167" spans="1:13">
      <c r="A167"/>
      <c r="B167"/>
      <c r="C167"/>
      <c r="D167"/>
      <c r="E167"/>
      <c r="F167"/>
      <c r="G167"/>
      <c r="H167"/>
      <c r="I167"/>
      <c r="J167"/>
      <c r="K167"/>
      <c r="L167"/>
      <c r="M167"/>
    </row>
    <row r="168" spans="1:13">
      <c r="A168"/>
      <c r="B168"/>
      <c r="C168"/>
      <c r="D168"/>
      <c r="E168"/>
      <c r="F168"/>
      <c r="G168"/>
      <c r="H168"/>
      <c r="I168"/>
      <c r="J168"/>
      <c r="K168"/>
      <c r="L168"/>
      <c r="M168"/>
    </row>
    <row r="169" spans="1:13">
      <c r="A169"/>
      <c r="B169"/>
      <c r="C169"/>
      <c r="D169"/>
      <c r="E169"/>
      <c r="F169"/>
      <c r="G169"/>
      <c r="H169"/>
      <c r="I169"/>
      <c r="J169"/>
      <c r="K169"/>
      <c r="L169"/>
      <c r="M169"/>
    </row>
    <row r="170" spans="1:13">
      <c r="A170"/>
      <c r="B170"/>
      <c r="C170"/>
      <c r="D170"/>
      <c r="E170"/>
      <c r="F170"/>
      <c r="G170"/>
      <c r="H170"/>
      <c r="I170"/>
      <c r="J170"/>
      <c r="K170"/>
      <c r="L170"/>
      <c r="M170"/>
    </row>
    <row r="171" spans="1:13">
      <c r="A171"/>
      <c r="B171"/>
      <c r="C171"/>
      <c r="D171"/>
      <c r="E171"/>
      <c r="F171"/>
      <c r="G171"/>
      <c r="H171"/>
      <c r="I171"/>
      <c r="J171"/>
      <c r="K171"/>
      <c r="L171"/>
      <c r="M171"/>
    </row>
    <row r="172" spans="1:13">
      <c r="A172"/>
      <c r="B172"/>
      <c r="C172"/>
      <c r="D172"/>
      <c r="E172"/>
      <c r="F172"/>
      <c r="G172"/>
      <c r="H172"/>
      <c r="I172"/>
      <c r="J172"/>
      <c r="K172"/>
      <c r="L172"/>
      <c r="M172"/>
    </row>
    <row r="173" spans="1:13">
      <c r="A173"/>
      <c r="B173"/>
      <c r="C173"/>
      <c r="D173"/>
      <c r="E173"/>
      <c r="F173"/>
      <c r="G173"/>
      <c r="H173"/>
      <c r="I173"/>
      <c r="J173"/>
      <c r="K173"/>
      <c r="L173"/>
      <c r="M173"/>
    </row>
    <row r="174" spans="1:13">
      <c r="A174"/>
      <c r="B174"/>
      <c r="C174"/>
      <c r="D174"/>
      <c r="E174"/>
      <c r="F174"/>
      <c r="G174"/>
      <c r="H174"/>
      <c r="I174"/>
      <c r="J174"/>
      <c r="K174"/>
      <c r="L174"/>
      <c r="M174"/>
    </row>
    <row r="175" spans="1:13">
      <c r="A175"/>
      <c r="B175"/>
      <c r="C175"/>
      <c r="D175"/>
      <c r="E175"/>
      <c r="F175"/>
      <c r="G175"/>
      <c r="H175"/>
      <c r="I175"/>
      <c r="J175"/>
      <c r="K175"/>
      <c r="L175"/>
      <c r="M175"/>
    </row>
    <row r="176" spans="1:13">
      <c r="A176"/>
      <c r="B176"/>
      <c r="C176"/>
      <c r="D176"/>
      <c r="E176"/>
      <c r="F176"/>
      <c r="G176"/>
      <c r="H176"/>
      <c r="I176"/>
      <c r="J176"/>
      <c r="K176"/>
      <c r="L176"/>
      <c r="M176"/>
    </row>
    <row r="177" spans="1:13">
      <c r="A177"/>
      <c r="B177"/>
      <c r="C177"/>
      <c r="D177"/>
      <c r="E177"/>
      <c r="F177"/>
      <c r="G177"/>
      <c r="H177"/>
      <c r="I177"/>
      <c r="J177"/>
      <c r="K177"/>
      <c r="L177"/>
      <c r="M177"/>
    </row>
    <row r="178" spans="1:13">
      <c r="A178"/>
      <c r="B178"/>
      <c r="C178"/>
      <c r="D178"/>
      <c r="E178"/>
      <c r="F178"/>
      <c r="G178"/>
      <c r="H178"/>
      <c r="I178"/>
      <c r="J178"/>
      <c r="K178"/>
      <c r="L178"/>
      <c r="M178"/>
    </row>
    <row r="179" spans="1:13">
      <c r="A179"/>
      <c r="B179"/>
      <c r="C179"/>
      <c r="D179"/>
      <c r="E179"/>
      <c r="F179"/>
      <c r="G179"/>
      <c r="H179"/>
      <c r="I179"/>
      <c r="J179"/>
      <c r="K179"/>
      <c r="L179"/>
      <c r="M179"/>
    </row>
    <row r="180" spans="1:13">
      <c r="A180"/>
      <c r="B180"/>
      <c r="C180"/>
      <c r="D180"/>
      <c r="E180"/>
      <c r="F180"/>
      <c r="G180"/>
      <c r="H180"/>
      <c r="I180"/>
      <c r="J180"/>
      <c r="K180"/>
      <c r="L180"/>
      <c r="M180"/>
    </row>
    <row r="181" spans="1:13">
      <c r="A181"/>
      <c r="B181"/>
      <c r="C181"/>
      <c r="D181"/>
      <c r="E181"/>
      <c r="F181"/>
      <c r="G181"/>
      <c r="H181"/>
      <c r="I181"/>
      <c r="J181"/>
      <c r="K181"/>
      <c r="L181"/>
      <c r="M181"/>
    </row>
    <row r="182" spans="1:13">
      <c r="A182"/>
      <c r="B182"/>
      <c r="C182"/>
      <c r="D182"/>
      <c r="E182"/>
      <c r="F182"/>
      <c r="G182"/>
      <c r="H182"/>
      <c r="I182"/>
      <c r="J182"/>
      <c r="K182"/>
      <c r="L182"/>
      <c r="M182"/>
    </row>
    <row r="183" spans="1:13">
      <c r="A183"/>
      <c r="B183"/>
      <c r="C183"/>
      <c r="D183"/>
      <c r="E183"/>
      <c r="F183"/>
      <c r="G183"/>
      <c r="H183"/>
      <c r="I183"/>
      <c r="J183"/>
      <c r="K183"/>
      <c r="L183"/>
      <c r="M183"/>
    </row>
    <row r="184" spans="1:13">
      <c r="A184"/>
      <c r="B184"/>
      <c r="C184"/>
      <c r="D184"/>
      <c r="E184"/>
      <c r="F184"/>
      <c r="G184"/>
      <c r="H184"/>
      <c r="I184"/>
      <c r="J184"/>
      <c r="K184"/>
      <c r="L184"/>
      <c r="M184"/>
    </row>
    <row r="185" spans="1:13">
      <c r="A185"/>
      <c r="B185"/>
      <c r="C185"/>
      <c r="D185"/>
      <c r="E185"/>
      <c r="F185"/>
      <c r="G185"/>
      <c r="H185"/>
      <c r="I185"/>
      <c r="J185"/>
      <c r="K185"/>
      <c r="L185"/>
      <c r="M185"/>
    </row>
    <row r="186" spans="1:13">
      <c r="A186"/>
      <c r="B186"/>
      <c r="C186"/>
      <c r="D186"/>
      <c r="E186"/>
      <c r="F186"/>
      <c r="G186"/>
      <c r="H186"/>
      <c r="I186"/>
      <c r="J186"/>
      <c r="K186"/>
      <c r="L186"/>
      <c r="M186"/>
    </row>
    <row r="187" spans="1:13">
      <c r="A187"/>
      <c r="B187"/>
      <c r="C187"/>
      <c r="D187"/>
      <c r="E187"/>
      <c r="F187"/>
      <c r="G187"/>
      <c r="H187"/>
      <c r="I187"/>
      <c r="J187"/>
      <c r="K187"/>
      <c r="L187"/>
      <c r="M187"/>
    </row>
    <row r="188" spans="1:13">
      <c r="A188"/>
      <c r="B188"/>
      <c r="C188"/>
      <c r="D188"/>
      <c r="E188"/>
      <c r="F188"/>
      <c r="G188"/>
      <c r="H188"/>
      <c r="I188"/>
      <c r="J188"/>
      <c r="K188"/>
      <c r="L188"/>
      <c r="M188"/>
    </row>
    <row r="189" spans="1:13">
      <c r="A189"/>
      <c r="B189"/>
      <c r="C189"/>
      <c r="D189"/>
      <c r="E189"/>
      <c r="F189"/>
      <c r="G189"/>
      <c r="H189"/>
      <c r="I189"/>
      <c r="J189"/>
      <c r="K189"/>
      <c r="L189"/>
      <c r="M189"/>
    </row>
    <row r="190" spans="1:13">
      <c r="A190"/>
      <c r="B190"/>
      <c r="C190"/>
      <c r="D190"/>
      <c r="E190"/>
      <c r="F190"/>
      <c r="G190"/>
      <c r="H190"/>
      <c r="I190"/>
      <c r="J190"/>
      <c r="K190"/>
      <c r="L190"/>
      <c r="M190"/>
    </row>
    <row r="191" spans="1:13">
      <c r="A191"/>
      <c r="B191"/>
      <c r="C191"/>
      <c r="D191"/>
      <c r="E191"/>
      <c r="F191"/>
      <c r="G191"/>
      <c r="H191"/>
      <c r="I191"/>
      <c r="J191"/>
      <c r="K191"/>
      <c r="L191"/>
      <c r="M191"/>
    </row>
    <row r="192" spans="1:13">
      <c r="A192"/>
      <c r="B192"/>
      <c r="C192"/>
      <c r="D192"/>
      <c r="E192"/>
      <c r="F192"/>
      <c r="G192"/>
      <c r="H192"/>
      <c r="I192"/>
      <c r="J192"/>
      <c r="K192"/>
      <c r="L192"/>
      <c r="M192"/>
    </row>
    <row r="193" spans="1:13">
      <c r="A193"/>
      <c r="B193"/>
      <c r="C193"/>
      <c r="D193"/>
      <c r="E193"/>
      <c r="F193"/>
      <c r="G193"/>
      <c r="H193"/>
      <c r="I193"/>
      <c r="J193"/>
      <c r="K193"/>
      <c r="L193"/>
      <c r="M193"/>
    </row>
    <row r="194" spans="1:13">
      <c r="A194"/>
      <c r="B194"/>
      <c r="C194"/>
      <c r="D194"/>
      <c r="E194"/>
      <c r="F194"/>
      <c r="G194"/>
      <c r="H194"/>
      <c r="I194"/>
      <c r="J194"/>
      <c r="K194"/>
      <c r="L194"/>
      <c r="M194"/>
    </row>
    <row r="195" spans="1:13">
      <c r="A195"/>
      <c r="B195"/>
      <c r="C195"/>
      <c r="D195"/>
      <c r="E195"/>
      <c r="F195"/>
      <c r="G195"/>
      <c r="H195"/>
      <c r="I195"/>
      <c r="J195"/>
      <c r="K195"/>
      <c r="L195"/>
      <c r="M195"/>
    </row>
    <row r="196" spans="1:13">
      <c r="A196"/>
      <c r="B196"/>
      <c r="C196"/>
      <c r="D196"/>
      <c r="E196"/>
      <c r="F196"/>
      <c r="G196"/>
      <c r="H196"/>
      <c r="I196"/>
      <c r="J196"/>
      <c r="K196"/>
      <c r="L196"/>
      <c r="M196"/>
    </row>
    <row r="197" spans="1:13">
      <c r="A197"/>
      <c r="B197"/>
      <c r="C197"/>
      <c r="D197"/>
      <c r="E197"/>
      <c r="F197"/>
      <c r="G197"/>
      <c r="H197"/>
      <c r="I197"/>
      <c r="J197"/>
      <c r="K197"/>
      <c r="L197"/>
      <c r="M197"/>
    </row>
    <row r="198" spans="1:13">
      <c r="A198"/>
      <c r="B198"/>
      <c r="C198"/>
      <c r="D198"/>
      <c r="E198"/>
      <c r="F198"/>
      <c r="G198"/>
      <c r="H198"/>
      <c r="I198"/>
      <c r="J198"/>
      <c r="K198"/>
      <c r="L198"/>
      <c r="M198"/>
    </row>
    <row r="199" spans="1:13">
      <c r="A199"/>
      <c r="B199"/>
      <c r="C199"/>
      <c r="D199"/>
      <c r="E199"/>
      <c r="F199"/>
      <c r="G199"/>
      <c r="H199"/>
      <c r="I199"/>
      <c r="J199"/>
      <c r="K199"/>
      <c r="L199"/>
      <c r="M199"/>
    </row>
    <row r="200" spans="1:13">
      <c r="A200"/>
      <c r="B200"/>
      <c r="C200"/>
      <c r="D200"/>
      <c r="E200"/>
      <c r="F200"/>
      <c r="G200"/>
      <c r="H200"/>
      <c r="I200"/>
      <c r="J200"/>
      <c r="K200"/>
      <c r="L200"/>
      <c r="M200"/>
    </row>
    <row r="201" spans="1:13">
      <c r="A201"/>
      <c r="B201"/>
      <c r="C201"/>
      <c r="D201"/>
      <c r="E201"/>
      <c r="F201"/>
      <c r="G201"/>
      <c r="H201"/>
      <c r="I201"/>
      <c r="J201"/>
      <c r="K201"/>
      <c r="L201"/>
      <c r="M201"/>
    </row>
    <row r="202" spans="1:13">
      <c r="A202"/>
      <c r="B202"/>
      <c r="C202"/>
      <c r="D202"/>
      <c r="E202"/>
      <c r="F202"/>
      <c r="G202"/>
      <c r="H202"/>
      <c r="I202"/>
      <c r="J202"/>
      <c r="K202"/>
      <c r="L202"/>
      <c r="M202"/>
    </row>
    <row r="203" spans="1:13">
      <c r="A203"/>
      <c r="B203"/>
      <c r="C203"/>
      <c r="D203"/>
      <c r="E203"/>
      <c r="F203"/>
      <c r="G203"/>
      <c r="H203"/>
      <c r="I203"/>
      <c r="J203"/>
      <c r="K203"/>
      <c r="L203"/>
      <c r="M203"/>
    </row>
    <row r="204" spans="1:13">
      <c r="A204"/>
      <c r="B204"/>
      <c r="C204"/>
      <c r="D204"/>
      <c r="E204"/>
      <c r="F204"/>
      <c r="G204"/>
      <c r="H204"/>
      <c r="I204"/>
      <c r="J204"/>
      <c r="K204"/>
      <c r="L204"/>
      <c r="M204"/>
    </row>
    <row r="205" spans="1:13">
      <c r="A205"/>
      <c r="B205"/>
      <c r="C205"/>
      <c r="D205"/>
      <c r="E205"/>
      <c r="F205"/>
      <c r="G205"/>
      <c r="H205"/>
      <c r="I205"/>
      <c r="J205"/>
      <c r="K205"/>
      <c r="L205"/>
      <c r="M205"/>
    </row>
    <row r="206" spans="1:13">
      <c r="A206"/>
      <c r="B206"/>
      <c r="C206"/>
      <c r="D206"/>
      <c r="E206"/>
      <c r="F206"/>
      <c r="G206"/>
      <c r="H206"/>
      <c r="I206"/>
      <c r="J206"/>
      <c r="K206"/>
      <c r="L206"/>
      <c r="M206"/>
    </row>
    <row r="207" spans="1:13">
      <c r="A207"/>
      <c r="B207"/>
      <c r="C207"/>
      <c r="D207"/>
      <c r="E207"/>
      <c r="F207"/>
      <c r="G207"/>
      <c r="H207"/>
      <c r="I207"/>
      <c r="J207"/>
      <c r="K207"/>
      <c r="L207"/>
      <c r="M207"/>
    </row>
    <row r="208" spans="1:13">
      <c r="A208"/>
      <c r="B208"/>
      <c r="C208"/>
      <c r="D208"/>
      <c r="E208"/>
      <c r="F208"/>
      <c r="G208"/>
      <c r="H208"/>
      <c r="I208"/>
      <c r="J208"/>
      <c r="K208"/>
      <c r="L208"/>
      <c r="M208"/>
    </row>
    <row r="209" spans="1:13">
      <c r="A209"/>
      <c r="B209"/>
      <c r="C209"/>
      <c r="D209"/>
      <c r="E209"/>
      <c r="F209"/>
      <c r="G209"/>
      <c r="H209"/>
      <c r="I209"/>
      <c r="J209"/>
      <c r="K209"/>
      <c r="L209"/>
      <c r="M209"/>
    </row>
    <row r="210" spans="1:13">
      <c r="A210"/>
      <c r="B210"/>
      <c r="C210"/>
      <c r="D210"/>
      <c r="E210"/>
      <c r="F210"/>
      <c r="G210"/>
      <c r="H210"/>
      <c r="I210"/>
      <c r="J210"/>
      <c r="K210"/>
      <c r="L210"/>
      <c r="M210"/>
    </row>
    <row r="211" spans="1:13">
      <c r="A211"/>
      <c r="B211"/>
      <c r="C211"/>
      <c r="D211"/>
      <c r="E211"/>
      <c r="F211"/>
      <c r="G211"/>
      <c r="H211"/>
      <c r="I211"/>
      <c r="J211"/>
      <c r="K211"/>
      <c r="L211"/>
      <c r="M211"/>
    </row>
    <row r="212" spans="1:13">
      <c r="A212"/>
      <c r="B212"/>
      <c r="C212"/>
      <c r="D212"/>
      <c r="E212"/>
      <c r="F212"/>
      <c r="G212"/>
      <c r="H212"/>
      <c r="I212"/>
      <c r="J212"/>
      <c r="K212"/>
      <c r="L212"/>
      <c r="M212"/>
    </row>
    <row r="213" spans="1:13">
      <c r="A213"/>
      <c r="B213"/>
      <c r="C213"/>
      <c r="D213"/>
      <c r="E213"/>
      <c r="F213"/>
      <c r="G213"/>
      <c r="H213"/>
      <c r="I213"/>
      <c r="J213"/>
      <c r="K213"/>
      <c r="L213"/>
      <c r="M213"/>
    </row>
    <row r="214" spans="1:13">
      <c r="A214"/>
      <c r="B214"/>
      <c r="C214"/>
      <c r="D214"/>
      <c r="E214"/>
      <c r="F214"/>
      <c r="G214"/>
      <c r="H214"/>
      <c r="I214"/>
      <c r="J214"/>
      <c r="K214"/>
      <c r="L214"/>
      <c r="M214"/>
    </row>
    <row r="215" spans="1:13">
      <c r="A215"/>
      <c r="B215"/>
      <c r="C215"/>
      <c r="D215"/>
      <c r="E215"/>
      <c r="F215"/>
      <c r="G215"/>
      <c r="H215"/>
      <c r="I215"/>
      <c r="J215"/>
      <c r="K215"/>
      <c r="L215"/>
      <c r="M215"/>
    </row>
    <row r="216" spans="1:13">
      <c r="A216"/>
      <c r="B216"/>
      <c r="C216"/>
      <c r="D216"/>
      <c r="E216"/>
      <c r="F216"/>
      <c r="G216"/>
      <c r="H216"/>
      <c r="I216"/>
      <c r="J216"/>
      <c r="K216"/>
      <c r="L216"/>
      <c r="M216"/>
    </row>
    <row r="217" spans="1:13">
      <c r="A217"/>
      <c r="B217"/>
      <c r="C217"/>
      <c r="D217"/>
      <c r="E217"/>
      <c r="F217"/>
      <c r="G217"/>
      <c r="H217"/>
      <c r="I217"/>
      <c r="J217"/>
      <c r="K217"/>
      <c r="L217"/>
      <c r="M217"/>
    </row>
    <row r="218" spans="1:13">
      <c r="A218"/>
      <c r="B218"/>
      <c r="C218"/>
      <c r="D218"/>
      <c r="E218"/>
      <c r="F218"/>
      <c r="G218"/>
      <c r="H218"/>
      <c r="I218"/>
      <c r="J218"/>
      <c r="K218"/>
      <c r="L218"/>
      <c r="M218"/>
    </row>
    <row r="219" spans="1:13">
      <c r="A219"/>
      <c r="B219"/>
      <c r="C219"/>
      <c r="D219"/>
      <c r="E219"/>
      <c r="F219"/>
      <c r="G219"/>
      <c r="H219"/>
      <c r="I219"/>
      <c r="J219"/>
      <c r="K219"/>
      <c r="L219"/>
      <c r="M219"/>
    </row>
    <row r="220" spans="1:13">
      <c r="A220"/>
      <c r="B220"/>
      <c r="C220"/>
      <c r="D220"/>
      <c r="E220"/>
      <c r="F220"/>
      <c r="G220"/>
      <c r="H220"/>
      <c r="I220"/>
      <c r="J220"/>
      <c r="K220"/>
      <c r="L220"/>
      <c r="M220"/>
    </row>
    <row r="221" spans="1:13">
      <c r="A221"/>
      <c r="B221"/>
      <c r="C221"/>
      <c r="D221"/>
      <c r="E221"/>
      <c r="F221"/>
      <c r="G221"/>
      <c r="H221"/>
      <c r="I221"/>
      <c r="J221"/>
      <c r="K221"/>
      <c r="L221"/>
      <c r="M221"/>
    </row>
    <row r="222" spans="1:13">
      <c r="A222"/>
      <c r="B222"/>
      <c r="C222"/>
      <c r="D222"/>
      <c r="E222"/>
      <c r="F222"/>
      <c r="G222"/>
      <c r="H222"/>
      <c r="I222"/>
      <c r="J222"/>
      <c r="K222"/>
      <c r="L222"/>
      <c r="M222"/>
    </row>
    <row r="223" spans="1:13">
      <c r="A223"/>
      <c r="B223"/>
      <c r="C223"/>
      <c r="D223"/>
      <c r="E223"/>
      <c r="F223"/>
      <c r="G223"/>
      <c r="H223"/>
      <c r="I223"/>
      <c r="J223"/>
      <c r="K223"/>
      <c r="L223"/>
      <c r="M223"/>
    </row>
    <row r="224" spans="1:13">
      <c r="A224"/>
      <c r="B224"/>
      <c r="C224"/>
      <c r="D224"/>
      <c r="E224"/>
      <c r="F224"/>
      <c r="G224"/>
      <c r="H224"/>
      <c r="I224"/>
      <c r="J224"/>
      <c r="K224"/>
      <c r="L224"/>
      <c r="M224"/>
    </row>
    <row r="225" spans="1:13">
      <c r="A225"/>
      <c r="B225"/>
      <c r="C225"/>
      <c r="D225"/>
      <c r="E225"/>
      <c r="F225"/>
      <c r="G225"/>
      <c r="H225"/>
      <c r="I225"/>
      <c r="J225"/>
      <c r="K225"/>
      <c r="L225"/>
      <c r="M225"/>
    </row>
    <row r="226" spans="1:13">
      <c r="A226"/>
      <c r="B226"/>
      <c r="C226"/>
      <c r="D226"/>
      <c r="E226"/>
      <c r="F226"/>
      <c r="G226"/>
      <c r="H226"/>
      <c r="I226"/>
      <c r="J226"/>
      <c r="K226"/>
      <c r="L226"/>
      <c r="M226"/>
    </row>
    <row r="227" spans="1:13">
      <c r="A227"/>
      <c r="B227"/>
      <c r="C227"/>
      <c r="D227"/>
      <c r="E227"/>
      <c r="F227"/>
      <c r="G227"/>
      <c r="H227"/>
      <c r="I227"/>
      <c r="J227"/>
      <c r="K227"/>
      <c r="L227"/>
      <c r="M227"/>
    </row>
    <row r="228" spans="1:13">
      <c r="A228"/>
      <c r="B228"/>
      <c r="C228"/>
      <c r="D228"/>
      <c r="E228"/>
      <c r="F228"/>
      <c r="G228"/>
      <c r="H228"/>
      <c r="I228"/>
      <c r="J228"/>
      <c r="K228"/>
      <c r="L228"/>
      <c r="M228"/>
    </row>
    <row r="229" spans="1:13">
      <c r="A229"/>
      <c r="B229"/>
      <c r="C229"/>
      <c r="D229"/>
      <c r="E229"/>
      <c r="F229"/>
      <c r="G229"/>
      <c r="H229"/>
      <c r="I229"/>
      <c r="J229"/>
      <c r="K229"/>
      <c r="L229"/>
      <c r="M229"/>
    </row>
    <row r="230" spans="1:13">
      <c r="A230"/>
      <c r="B230"/>
      <c r="C230"/>
      <c r="D230"/>
      <c r="E230"/>
      <c r="F230"/>
      <c r="G230"/>
      <c r="H230"/>
      <c r="I230"/>
      <c r="J230"/>
      <c r="K230"/>
      <c r="L230"/>
      <c r="M230"/>
    </row>
    <row r="231" spans="1:13">
      <c r="A231"/>
      <c r="B231"/>
      <c r="C231"/>
      <c r="D231"/>
      <c r="E231"/>
      <c r="F231"/>
      <c r="G231"/>
      <c r="H231"/>
      <c r="I231"/>
      <c r="J231"/>
      <c r="K231"/>
      <c r="L231"/>
      <c r="M231"/>
    </row>
    <row r="232" spans="1:13">
      <c r="A232"/>
      <c r="B232"/>
      <c r="C232"/>
      <c r="D232"/>
      <c r="E232"/>
      <c r="F232"/>
      <c r="G232"/>
      <c r="H232"/>
      <c r="I232"/>
      <c r="J232"/>
      <c r="K232"/>
      <c r="L232"/>
      <c r="M232"/>
    </row>
    <row r="233" spans="1:13">
      <c r="A233"/>
      <c r="B233"/>
      <c r="C233"/>
      <c r="D233"/>
      <c r="E233"/>
      <c r="F233"/>
      <c r="G233"/>
      <c r="H233"/>
      <c r="I233"/>
      <c r="J233"/>
      <c r="K233"/>
      <c r="L233"/>
      <c r="M233"/>
    </row>
    <row r="234" spans="1:13">
      <c r="A234"/>
      <c r="B234"/>
      <c r="C234"/>
      <c r="D234"/>
      <c r="E234"/>
      <c r="F234"/>
      <c r="G234"/>
      <c r="H234"/>
      <c r="I234"/>
      <c r="J234"/>
      <c r="K234"/>
      <c r="L234"/>
      <c r="M234"/>
    </row>
    <row r="235" spans="1:13">
      <c r="A235"/>
      <c r="B235"/>
      <c r="C235"/>
      <c r="D235"/>
      <c r="E235"/>
      <c r="F235"/>
      <c r="G235"/>
      <c r="H235"/>
      <c r="I235"/>
      <c r="J235"/>
      <c r="K235"/>
      <c r="L235"/>
      <c r="M235"/>
    </row>
    <row r="236" spans="1:13">
      <c r="A236"/>
      <c r="B236"/>
      <c r="C236"/>
      <c r="D236"/>
      <c r="E236"/>
      <c r="F236"/>
      <c r="G236"/>
      <c r="H236"/>
      <c r="I236"/>
      <c r="J236"/>
      <c r="K236"/>
      <c r="L236"/>
      <c r="M236"/>
    </row>
    <row r="237" spans="1:13">
      <c r="A237"/>
      <c r="B237"/>
      <c r="C237"/>
      <c r="D237"/>
      <c r="E237"/>
      <c r="F237"/>
      <c r="G237"/>
      <c r="H237"/>
      <c r="I237"/>
      <c r="J237"/>
      <c r="K237"/>
      <c r="L237"/>
      <c r="M237"/>
    </row>
    <row r="238" spans="1:13">
      <c r="A238"/>
      <c r="B238"/>
      <c r="C238"/>
      <c r="D238"/>
      <c r="E238"/>
      <c r="F238"/>
      <c r="G238"/>
      <c r="H238"/>
      <c r="I238"/>
      <c r="J238"/>
      <c r="K238"/>
      <c r="L238"/>
      <c r="M238"/>
    </row>
    <row r="239" spans="1:13">
      <c r="A239"/>
      <c r="B239"/>
      <c r="C239"/>
      <c r="D239"/>
      <c r="E239"/>
      <c r="F239"/>
      <c r="G239"/>
      <c r="H239"/>
      <c r="I239"/>
      <c r="J239"/>
      <c r="K239"/>
      <c r="L239"/>
      <c r="M239"/>
    </row>
    <row r="240" spans="1:13">
      <c r="A240"/>
      <c r="B240"/>
      <c r="C240"/>
      <c r="D240"/>
      <c r="E240"/>
      <c r="F240"/>
      <c r="G240"/>
      <c r="H240"/>
      <c r="I240"/>
      <c r="J240"/>
      <c r="K240"/>
      <c r="L240"/>
      <c r="M240"/>
    </row>
    <row r="241" spans="1:13">
      <c r="A241"/>
      <c r="B241"/>
      <c r="C241"/>
      <c r="D241"/>
      <c r="E241"/>
      <c r="F241"/>
      <c r="G241"/>
      <c r="H241"/>
      <c r="I241"/>
      <c r="J241"/>
      <c r="K241"/>
      <c r="L241"/>
      <c r="M241"/>
    </row>
    <row r="242" spans="1:13">
      <c r="A242"/>
      <c r="B242"/>
      <c r="C242"/>
      <c r="D242"/>
      <c r="E242"/>
      <c r="F242"/>
      <c r="G242"/>
      <c r="H242"/>
      <c r="I242"/>
      <c r="J242"/>
      <c r="K242"/>
      <c r="L242"/>
      <c r="M242"/>
    </row>
    <row r="243" spans="1:13">
      <c r="A243"/>
      <c r="B243"/>
      <c r="C243"/>
      <c r="D243"/>
      <c r="E243"/>
      <c r="F243"/>
      <c r="G243"/>
      <c r="H243"/>
      <c r="I243"/>
      <c r="J243"/>
      <c r="K243"/>
      <c r="L243"/>
      <c r="M243"/>
    </row>
    <row r="244" spans="1:13">
      <c r="A244"/>
      <c r="B244"/>
      <c r="C244"/>
      <c r="D244"/>
      <c r="E244"/>
      <c r="F244"/>
      <c r="G244"/>
      <c r="H244"/>
      <c r="I244"/>
      <c r="J244"/>
      <c r="K244"/>
      <c r="L244"/>
      <c r="M244"/>
    </row>
    <row r="245" spans="1:13">
      <c r="A245"/>
      <c r="B245"/>
      <c r="C245"/>
      <c r="D245"/>
      <c r="E245"/>
      <c r="F245"/>
      <c r="G245"/>
      <c r="H245"/>
      <c r="I245"/>
      <c r="J245"/>
      <c r="K245"/>
      <c r="L245"/>
      <c r="M245"/>
    </row>
    <row r="246" spans="1:13">
      <c r="A246"/>
      <c r="B246"/>
      <c r="C246"/>
      <c r="D246"/>
      <c r="E246"/>
      <c r="F246"/>
      <c r="G246"/>
      <c r="H246"/>
      <c r="I246"/>
      <c r="J246"/>
      <c r="K246"/>
      <c r="L246"/>
      <c r="M246"/>
    </row>
    <row r="247" spans="1:13">
      <c r="A247"/>
      <c r="B247"/>
      <c r="C247"/>
      <c r="D247"/>
      <c r="E247"/>
      <c r="F247"/>
      <c r="G247"/>
      <c r="H247"/>
      <c r="I247"/>
      <c r="J247"/>
      <c r="K247"/>
      <c r="L247"/>
      <c r="M247"/>
    </row>
    <row r="248" spans="1:13">
      <c r="A248"/>
      <c r="B248"/>
      <c r="C248"/>
      <c r="D248"/>
      <c r="E248"/>
      <c r="F248"/>
      <c r="G248"/>
      <c r="H248"/>
      <c r="I248"/>
      <c r="J248"/>
      <c r="K248"/>
      <c r="L248"/>
      <c r="M248"/>
    </row>
    <row r="249" spans="1:13">
      <c r="A249"/>
      <c r="B249"/>
      <c r="C249"/>
      <c r="D249"/>
      <c r="E249"/>
      <c r="F249"/>
      <c r="G249"/>
      <c r="H249"/>
      <c r="I249"/>
      <c r="J249"/>
      <c r="K249"/>
      <c r="L249"/>
      <c r="M249"/>
    </row>
    <row r="250" spans="1:13">
      <c r="A250"/>
      <c r="B250"/>
      <c r="C250"/>
      <c r="D250"/>
      <c r="E250"/>
      <c r="F250"/>
      <c r="G250"/>
      <c r="H250"/>
      <c r="I250"/>
      <c r="J250"/>
      <c r="K250"/>
      <c r="L250"/>
      <c r="M250"/>
    </row>
    <row r="251" spans="1:13">
      <c r="A251"/>
      <c r="B251"/>
      <c r="C251"/>
      <c r="D251"/>
      <c r="E251"/>
      <c r="F251"/>
      <c r="G251"/>
      <c r="H251"/>
      <c r="I251"/>
      <c r="J251"/>
      <c r="K251"/>
      <c r="L251"/>
      <c r="M251"/>
    </row>
    <row r="252" spans="1:13">
      <c r="A252"/>
      <c r="B252"/>
      <c r="C252"/>
      <c r="D252"/>
      <c r="E252"/>
      <c r="F252"/>
      <c r="G252"/>
      <c r="H252"/>
      <c r="I252"/>
      <c r="J252"/>
      <c r="K252"/>
      <c r="L252"/>
      <c r="M252"/>
    </row>
    <row r="253" spans="1:13">
      <c r="A253"/>
      <c r="B253"/>
      <c r="C253"/>
      <c r="D253"/>
      <c r="E253"/>
      <c r="F253"/>
      <c r="G253"/>
      <c r="H253"/>
      <c r="I253"/>
      <c r="J253"/>
      <c r="K253"/>
      <c r="L253"/>
      <c r="M253"/>
    </row>
    <row r="254" spans="1:13">
      <c r="A254"/>
      <c r="B254"/>
      <c r="C254"/>
      <c r="D254"/>
      <c r="E254"/>
      <c r="F254"/>
      <c r="G254"/>
      <c r="H254"/>
      <c r="I254"/>
      <c r="J254"/>
      <c r="K254"/>
      <c r="L254"/>
      <c r="M254"/>
    </row>
    <row r="255" spans="1:13">
      <c r="A255"/>
      <c r="B255"/>
      <c r="C255"/>
      <c r="D255"/>
      <c r="E255"/>
      <c r="F255"/>
      <c r="G255"/>
      <c r="H255"/>
      <c r="I255"/>
      <c r="J255"/>
      <c r="K255"/>
      <c r="L255"/>
      <c r="M255"/>
    </row>
    <row r="256" spans="1:13">
      <c r="A256"/>
      <c r="B256"/>
      <c r="C256"/>
      <c r="D256"/>
      <c r="E256"/>
      <c r="F256"/>
      <c r="G256"/>
      <c r="H256"/>
      <c r="I256"/>
      <c r="J256"/>
      <c r="K256"/>
      <c r="L256"/>
      <c r="M256"/>
    </row>
    <row r="257" spans="1:13">
      <c r="A257"/>
      <c r="B257"/>
      <c r="C257"/>
      <c r="D257"/>
      <c r="E257"/>
      <c r="F257"/>
      <c r="G257"/>
      <c r="H257"/>
      <c r="I257"/>
      <c r="J257"/>
      <c r="K257"/>
      <c r="L257"/>
      <c r="M257"/>
    </row>
    <row r="258" spans="1:13">
      <c r="A258"/>
      <c r="B258"/>
      <c r="C258"/>
      <c r="D258"/>
      <c r="E258"/>
      <c r="F258"/>
      <c r="G258"/>
      <c r="H258"/>
      <c r="I258"/>
      <c r="J258"/>
      <c r="K258"/>
      <c r="L258"/>
      <c r="M258"/>
    </row>
    <row r="259" spans="1:13">
      <c r="A259"/>
      <c r="B259"/>
      <c r="C259"/>
      <c r="D259"/>
      <c r="E259"/>
      <c r="F259"/>
      <c r="G259"/>
      <c r="H259"/>
      <c r="I259"/>
      <c r="J259"/>
      <c r="K259"/>
      <c r="L259"/>
      <c r="M259"/>
    </row>
    <row r="260" spans="1:13">
      <c r="A260"/>
      <c r="B260"/>
      <c r="C260"/>
      <c r="D260"/>
      <c r="E260"/>
      <c r="F260"/>
      <c r="G260"/>
      <c r="H260"/>
      <c r="I260"/>
      <c r="J260"/>
      <c r="K260"/>
      <c r="L260"/>
      <c r="M260"/>
    </row>
    <row r="261" spans="1:13">
      <c r="A261"/>
      <c r="B261"/>
      <c r="C261"/>
      <c r="D261"/>
      <c r="E261"/>
      <c r="F261"/>
      <c r="G261"/>
      <c r="H261"/>
      <c r="I261"/>
      <c r="J261"/>
      <c r="K261"/>
      <c r="L261"/>
      <c r="M261"/>
    </row>
    <row r="262" spans="1:13">
      <c r="A262"/>
      <c r="B262"/>
      <c r="C262"/>
      <c r="D262"/>
      <c r="E262"/>
      <c r="F262"/>
      <c r="G262"/>
      <c r="H262"/>
      <c r="I262"/>
      <c r="J262"/>
      <c r="K262"/>
      <c r="L262"/>
      <c r="M262"/>
    </row>
    <row r="263" spans="1:13">
      <c r="A263"/>
      <c r="B263"/>
      <c r="C263"/>
      <c r="D263"/>
      <c r="E263"/>
      <c r="F263"/>
      <c r="G263"/>
      <c r="H263"/>
      <c r="I263"/>
      <c r="J263"/>
      <c r="K263"/>
      <c r="L263"/>
      <c r="M263"/>
    </row>
    <row r="264" spans="1:13">
      <c r="A264"/>
      <c r="B264"/>
      <c r="C264"/>
      <c r="D264"/>
      <c r="E264"/>
      <c r="F264"/>
      <c r="G264"/>
      <c r="H264"/>
      <c r="I264"/>
      <c r="J264"/>
      <c r="K264"/>
      <c r="L264"/>
      <c r="M264"/>
    </row>
    <row r="265" spans="1:13">
      <c r="A265"/>
      <c r="B265"/>
      <c r="C265"/>
      <c r="D265"/>
      <c r="E265"/>
      <c r="F265"/>
      <c r="G265"/>
      <c r="H265"/>
      <c r="I265"/>
      <c r="J265"/>
      <c r="K265"/>
      <c r="L265"/>
      <c r="M265"/>
    </row>
    <row r="266" spans="1:13">
      <c r="A266"/>
      <c r="B266"/>
      <c r="C266"/>
      <c r="D266"/>
      <c r="E266"/>
      <c r="F266"/>
      <c r="G266"/>
      <c r="H266"/>
      <c r="I266"/>
      <c r="J266"/>
      <c r="K266"/>
      <c r="L266"/>
      <c r="M266"/>
    </row>
    <row r="267" spans="1:13">
      <c r="A267"/>
      <c r="B267"/>
      <c r="C267"/>
      <c r="D267"/>
      <c r="E267"/>
      <c r="F267"/>
      <c r="G267"/>
      <c r="H267"/>
      <c r="I267"/>
      <c r="J267"/>
      <c r="K267"/>
      <c r="L267"/>
      <c r="M267"/>
    </row>
    <row r="268" spans="1:13">
      <c r="A268"/>
      <c r="B268"/>
      <c r="C268"/>
      <c r="D268"/>
      <c r="E268"/>
      <c r="F268"/>
      <c r="G268"/>
      <c r="H268"/>
      <c r="I268"/>
      <c r="J268"/>
      <c r="K268"/>
      <c r="L268"/>
      <c r="M268"/>
    </row>
    <row r="269" spans="1:13">
      <c r="A269"/>
      <c r="B269"/>
      <c r="C269"/>
      <c r="D269"/>
      <c r="E269"/>
      <c r="F269"/>
      <c r="G269"/>
      <c r="H269"/>
      <c r="I269"/>
      <c r="J269"/>
      <c r="K269"/>
      <c r="L269"/>
      <c r="M269"/>
    </row>
    <row r="270" spans="1:13">
      <c r="A270"/>
      <c r="B270"/>
      <c r="C270"/>
      <c r="D270"/>
      <c r="E270"/>
      <c r="F270"/>
      <c r="G270"/>
      <c r="H270"/>
      <c r="I270"/>
      <c r="J270"/>
      <c r="K270"/>
      <c r="L270"/>
      <c r="M270"/>
    </row>
    <row r="271" spans="1:13">
      <c r="A271"/>
      <c r="B271"/>
      <c r="C271"/>
      <c r="D271"/>
      <c r="E271"/>
      <c r="F271"/>
      <c r="G271"/>
      <c r="H271"/>
      <c r="I271"/>
      <c r="J271"/>
      <c r="K271"/>
      <c r="L271"/>
      <c r="M271"/>
    </row>
    <row r="272" spans="1:13">
      <c r="A272"/>
      <c r="B272"/>
      <c r="C272"/>
      <c r="D272"/>
      <c r="E272"/>
      <c r="F272"/>
      <c r="G272"/>
      <c r="H272"/>
      <c r="I272"/>
      <c r="J272"/>
      <c r="K272"/>
      <c r="L272"/>
      <c r="M272"/>
    </row>
    <row r="273" spans="1:13">
      <c r="A273"/>
      <c r="B273"/>
      <c r="C273"/>
      <c r="D273"/>
      <c r="E273"/>
      <c r="F273"/>
      <c r="G273"/>
      <c r="H273"/>
      <c r="I273"/>
      <c r="J273"/>
      <c r="K273"/>
      <c r="L273"/>
      <c r="M273"/>
    </row>
    <row r="274" spans="1:13">
      <c r="A274"/>
      <c r="B274"/>
      <c r="C274"/>
      <c r="D274"/>
      <c r="E274"/>
      <c r="F274"/>
      <c r="G274"/>
      <c r="H274"/>
      <c r="I274"/>
      <c r="J274"/>
      <c r="K274"/>
      <c r="L274"/>
      <c r="M274"/>
    </row>
    <row r="275" spans="1:13">
      <c r="A275"/>
      <c r="B275"/>
      <c r="C275"/>
      <c r="D275"/>
      <c r="E275"/>
      <c r="F275"/>
      <c r="G275"/>
      <c r="H275"/>
      <c r="I275"/>
      <c r="J275"/>
      <c r="K275"/>
      <c r="L275"/>
      <c r="M275"/>
    </row>
    <row r="276" spans="1:13">
      <c r="A276"/>
      <c r="B276"/>
      <c r="C276"/>
      <c r="D276"/>
      <c r="E276"/>
      <c r="F276"/>
      <c r="G276"/>
      <c r="H276"/>
      <c r="I276"/>
      <c r="J276"/>
      <c r="K276"/>
      <c r="L276"/>
      <c r="M276"/>
    </row>
    <row r="277" spans="1:13">
      <c r="A277"/>
      <c r="B277"/>
      <c r="C277"/>
      <c r="D277"/>
      <c r="E277"/>
      <c r="F277"/>
      <c r="G277"/>
      <c r="H277"/>
      <c r="I277"/>
      <c r="J277"/>
      <c r="K277"/>
      <c r="L277"/>
      <c r="M277"/>
    </row>
    <row r="278" spans="1:13">
      <c r="A278"/>
      <c r="B278"/>
      <c r="C278"/>
      <c r="D278"/>
      <c r="E278"/>
      <c r="F278"/>
      <c r="G278"/>
      <c r="H278"/>
      <c r="I278"/>
      <c r="J278"/>
      <c r="K278"/>
      <c r="L278"/>
      <c r="M278"/>
    </row>
    <row r="279" spans="1:13">
      <c r="A279"/>
      <c r="B279"/>
      <c r="C279"/>
      <c r="D279"/>
      <c r="E279"/>
      <c r="F279"/>
      <c r="G279"/>
      <c r="H279"/>
      <c r="I279"/>
      <c r="J279"/>
      <c r="K279"/>
      <c r="L279"/>
      <c r="M279"/>
    </row>
    <row r="280" spans="1:13">
      <c r="A280"/>
      <c r="B280"/>
      <c r="C280"/>
      <c r="D280"/>
      <c r="E280"/>
      <c r="F280"/>
      <c r="G280"/>
      <c r="H280"/>
      <c r="I280"/>
      <c r="J280"/>
      <c r="K280"/>
      <c r="L280"/>
      <c r="M280"/>
    </row>
    <row r="281" spans="1:13">
      <c r="A281"/>
      <c r="B281"/>
      <c r="C281"/>
      <c r="D281"/>
      <c r="E281"/>
      <c r="F281"/>
      <c r="G281"/>
      <c r="H281"/>
      <c r="I281"/>
      <c r="J281"/>
      <c r="K281"/>
      <c r="L281"/>
      <c r="M281"/>
    </row>
    <row r="282" spans="1:13">
      <c r="A282"/>
      <c r="B282"/>
      <c r="C282"/>
      <c r="D282"/>
      <c r="E282"/>
      <c r="F282"/>
      <c r="G282"/>
      <c r="H282"/>
      <c r="I282"/>
      <c r="J282"/>
      <c r="K282"/>
      <c r="L282"/>
      <c r="M282"/>
    </row>
    <row r="283" spans="1:13">
      <c r="A283"/>
      <c r="B283"/>
      <c r="C283"/>
      <c r="D283"/>
      <c r="E283"/>
      <c r="F283"/>
      <c r="G283"/>
      <c r="H283"/>
      <c r="I283"/>
      <c r="J283"/>
      <c r="K283"/>
      <c r="L283"/>
      <c r="M283"/>
    </row>
    <row r="284" spans="1:13">
      <c r="A284"/>
      <c r="B284"/>
      <c r="C284"/>
      <c r="D284"/>
      <c r="E284"/>
      <c r="F284"/>
      <c r="G284"/>
      <c r="H284"/>
      <c r="I284"/>
      <c r="J284"/>
      <c r="K284"/>
      <c r="L284"/>
      <c r="M284"/>
    </row>
    <row r="285" spans="1:13">
      <c r="A285"/>
      <c r="B285"/>
      <c r="C285"/>
      <c r="D285"/>
      <c r="E285"/>
      <c r="F285"/>
      <c r="G285"/>
      <c r="H285"/>
      <c r="I285"/>
      <c r="J285"/>
      <c r="K285"/>
      <c r="L285"/>
      <c r="M285"/>
    </row>
    <row r="286" spans="1:13">
      <c r="A286"/>
      <c r="B286"/>
      <c r="C286"/>
      <c r="D286"/>
      <c r="E286"/>
      <c r="F286"/>
      <c r="G286"/>
      <c r="H286"/>
      <c r="I286"/>
      <c r="J286"/>
      <c r="K286"/>
      <c r="L286"/>
      <c r="M286"/>
    </row>
    <row r="287" spans="1:13">
      <c r="A287"/>
      <c r="B287"/>
      <c r="C287"/>
      <c r="D287"/>
      <c r="E287"/>
      <c r="F287"/>
      <c r="G287"/>
      <c r="H287"/>
      <c r="I287"/>
      <c r="J287"/>
      <c r="K287"/>
      <c r="L287"/>
      <c r="M287"/>
    </row>
    <row r="288" spans="1:13">
      <c r="A288"/>
      <c r="B288"/>
      <c r="C288"/>
      <c r="D288"/>
      <c r="E288"/>
      <c r="F288"/>
      <c r="G288"/>
      <c r="H288"/>
      <c r="I288"/>
      <c r="J288"/>
      <c r="K288"/>
      <c r="L288"/>
      <c r="M288"/>
    </row>
    <row r="289" spans="1:13">
      <c r="A289"/>
      <c r="B289"/>
      <c r="C289"/>
      <c r="D289"/>
      <c r="E289"/>
      <c r="F289"/>
      <c r="G289"/>
      <c r="H289"/>
      <c r="I289"/>
      <c r="J289"/>
      <c r="K289"/>
      <c r="L289"/>
      <c r="M289"/>
    </row>
    <row r="290" spans="1:13">
      <c r="A290"/>
      <c r="B290"/>
      <c r="C290"/>
      <c r="D290"/>
      <c r="E290"/>
      <c r="F290"/>
      <c r="G290"/>
      <c r="H290"/>
      <c r="I290"/>
      <c r="J290"/>
      <c r="K290"/>
      <c r="L290"/>
      <c r="M290"/>
    </row>
    <row r="291" spans="1:13">
      <c r="A291"/>
      <c r="B291"/>
      <c r="C291"/>
      <c r="D291"/>
      <c r="E291"/>
      <c r="F291"/>
      <c r="G291"/>
      <c r="H291"/>
      <c r="I291"/>
      <c r="J291"/>
      <c r="K291"/>
      <c r="L291"/>
      <c r="M291"/>
    </row>
    <row r="292" spans="1:13">
      <c r="A292"/>
      <c r="B292"/>
      <c r="C292"/>
      <c r="D292"/>
      <c r="E292"/>
      <c r="F292"/>
      <c r="G292"/>
      <c r="H292"/>
      <c r="I292"/>
      <c r="J292"/>
      <c r="K292"/>
      <c r="L292"/>
      <c r="M292"/>
    </row>
    <row r="293" spans="1:13">
      <c r="A293"/>
      <c r="B293"/>
      <c r="C293"/>
      <c r="D293"/>
      <c r="E293"/>
      <c r="F293"/>
      <c r="G293"/>
      <c r="H293"/>
      <c r="I293"/>
      <c r="J293"/>
      <c r="K293"/>
      <c r="L293"/>
      <c r="M293"/>
    </row>
    <row r="294" spans="1:13">
      <c r="A294"/>
      <c r="B294"/>
      <c r="C294"/>
      <c r="D294"/>
      <c r="E294"/>
      <c r="F294"/>
      <c r="G294"/>
      <c r="H294"/>
      <c r="I294"/>
      <c r="J294"/>
      <c r="K294"/>
      <c r="L294"/>
      <c r="M294"/>
    </row>
    <row r="295" spans="1:13">
      <c r="A295"/>
      <c r="B295"/>
      <c r="C295"/>
      <c r="D295"/>
      <c r="E295"/>
      <c r="F295"/>
      <c r="G295"/>
      <c r="H295"/>
      <c r="I295"/>
      <c r="J295"/>
      <c r="K295"/>
      <c r="L295"/>
      <c r="M295"/>
    </row>
    <row r="296" spans="1:13">
      <c r="A296"/>
      <c r="B296"/>
      <c r="C296"/>
      <c r="D296"/>
      <c r="E296"/>
      <c r="F296"/>
      <c r="G296"/>
      <c r="H296"/>
      <c r="I296"/>
      <c r="J296"/>
      <c r="K296"/>
      <c r="L296"/>
      <c r="M296"/>
    </row>
    <row r="297" spans="1:13">
      <c r="A297"/>
      <c r="B297"/>
      <c r="C297"/>
      <c r="D297"/>
      <c r="E297"/>
      <c r="F297"/>
      <c r="G297"/>
      <c r="H297"/>
      <c r="I297"/>
      <c r="J297"/>
      <c r="K297"/>
      <c r="L297"/>
      <c r="M297"/>
    </row>
    <row r="298" spans="1:13">
      <c r="A298"/>
      <c r="B298"/>
      <c r="C298"/>
      <c r="D298"/>
      <c r="E298"/>
      <c r="F298"/>
      <c r="G298"/>
      <c r="H298"/>
      <c r="I298"/>
      <c r="J298"/>
      <c r="K298"/>
      <c r="L298"/>
      <c r="M298"/>
    </row>
    <row r="299" spans="1:13">
      <c r="A299"/>
      <c r="B299"/>
      <c r="C299"/>
      <c r="D299"/>
      <c r="E299"/>
      <c r="F299"/>
      <c r="G299"/>
      <c r="H299"/>
      <c r="I299"/>
      <c r="J299"/>
      <c r="K299"/>
      <c r="L299"/>
      <c r="M299"/>
    </row>
    <row r="300" spans="1:13">
      <c r="A300"/>
      <c r="B300"/>
      <c r="C300"/>
      <c r="D300"/>
      <c r="E300"/>
      <c r="F300"/>
      <c r="G300"/>
      <c r="H300"/>
      <c r="I300"/>
      <c r="J300"/>
      <c r="K300"/>
      <c r="L300"/>
      <c r="M300"/>
    </row>
    <row r="301" spans="1:13">
      <c r="A301"/>
      <c r="B301"/>
      <c r="C301"/>
      <c r="D301"/>
      <c r="E301"/>
      <c r="F301"/>
      <c r="G301"/>
      <c r="H301"/>
      <c r="I301"/>
      <c r="J301"/>
      <c r="K301"/>
      <c r="L301"/>
      <c r="M301"/>
    </row>
    <row r="302" spans="1:13">
      <c r="A302"/>
      <c r="B302"/>
      <c r="C302"/>
      <c r="D302"/>
      <c r="E302"/>
      <c r="F302"/>
      <c r="G302"/>
      <c r="H302"/>
      <c r="I302"/>
      <c r="J302"/>
      <c r="K302"/>
      <c r="L302"/>
      <c r="M302"/>
    </row>
    <row r="303" spans="1:13">
      <c r="A303"/>
      <c r="B303"/>
      <c r="C303"/>
      <c r="D303"/>
      <c r="E303"/>
      <c r="F303"/>
      <c r="G303"/>
      <c r="H303"/>
      <c r="I303"/>
      <c r="J303"/>
      <c r="K303"/>
      <c r="L303"/>
      <c r="M303"/>
    </row>
    <row r="304" spans="1:13">
      <c r="A304"/>
      <c r="B304"/>
      <c r="C304"/>
      <c r="D304"/>
      <c r="E304"/>
      <c r="F304"/>
      <c r="G304"/>
      <c r="H304"/>
      <c r="I304"/>
      <c r="J304"/>
      <c r="K304"/>
      <c r="L304"/>
      <c r="M304"/>
    </row>
    <row r="305" spans="1:13">
      <c r="A305"/>
      <c r="B305"/>
      <c r="C305"/>
      <c r="D305"/>
      <c r="E305"/>
      <c r="F305"/>
      <c r="G305"/>
      <c r="H305"/>
      <c r="I305"/>
      <c r="J305"/>
      <c r="K305"/>
      <c r="L305"/>
      <c r="M305"/>
    </row>
    <row r="306" spans="1:13">
      <c r="A306"/>
      <c r="B306"/>
      <c r="C306"/>
      <c r="D306"/>
      <c r="E306"/>
      <c r="F306"/>
      <c r="G306"/>
      <c r="H306"/>
      <c r="I306"/>
      <c r="J306"/>
      <c r="K306"/>
      <c r="L306"/>
      <c r="M306"/>
    </row>
    <row r="307" spans="1:13">
      <c r="A307"/>
      <c r="B307"/>
      <c r="C307"/>
      <c r="D307"/>
      <c r="E307"/>
      <c r="F307"/>
      <c r="G307"/>
      <c r="H307"/>
      <c r="I307"/>
      <c r="J307"/>
      <c r="K307"/>
      <c r="L307"/>
      <c r="M307"/>
    </row>
    <row r="308" spans="1:13">
      <c r="A308"/>
      <c r="B308"/>
      <c r="C308"/>
      <c r="D308"/>
      <c r="E308"/>
      <c r="F308"/>
      <c r="G308"/>
      <c r="H308"/>
      <c r="I308"/>
      <c r="J308"/>
      <c r="K308"/>
      <c r="L308"/>
      <c r="M308"/>
    </row>
    <row r="309" spans="1:13">
      <c r="A309"/>
      <c r="B309"/>
      <c r="C309"/>
      <c r="D309"/>
      <c r="E309"/>
      <c r="F309"/>
      <c r="G309"/>
      <c r="H309"/>
      <c r="I309"/>
      <c r="J309"/>
      <c r="K309"/>
      <c r="L309"/>
      <c r="M309"/>
    </row>
    <row r="310" spans="1:13">
      <c r="A310"/>
      <c r="B310"/>
      <c r="C310"/>
      <c r="D310"/>
      <c r="E310"/>
      <c r="F310"/>
      <c r="G310"/>
      <c r="H310"/>
      <c r="I310"/>
      <c r="J310"/>
      <c r="K310"/>
      <c r="L310"/>
      <c r="M310"/>
    </row>
    <row r="311" spans="1:13">
      <c r="A311"/>
      <c r="B311"/>
      <c r="C311"/>
      <c r="D311"/>
      <c r="E311"/>
      <c r="F311"/>
      <c r="G311"/>
      <c r="H311"/>
      <c r="I311"/>
      <c r="J311"/>
      <c r="K311"/>
      <c r="L311"/>
      <c r="M311"/>
    </row>
    <row r="312" spans="1:13">
      <c r="A312"/>
      <c r="B312"/>
      <c r="C312"/>
      <c r="D312"/>
      <c r="E312"/>
      <c r="F312"/>
      <c r="G312"/>
      <c r="H312"/>
      <c r="I312"/>
      <c r="J312"/>
      <c r="K312"/>
      <c r="L312"/>
      <c r="M312"/>
    </row>
    <row r="313" spans="1:13">
      <c r="A313"/>
      <c r="B313"/>
      <c r="C313"/>
      <c r="D313"/>
      <c r="E313"/>
      <c r="F313"/>
      <c r="G313"/>
      <c r="H313"/>
      <c r="I313"/>
      <c r="J313"/>
      <c r="K313"/>
      <c r="L313"/>
      <c r="M313"/>
    </row>
    <row r="314" spans="1:13">
      <c r="A314"/>
      <c r="B314"/>
      <c r="C314"/>
      <c r="D314"/>
      <c r="E314"/>
      <c r="F314"/>
      <c r="G314"/>
      <c r="H314"/>
      <c r="I314"/>
      <c r="J314"/>
      <c r="K314"/>
      <c r="L314"/>
      <c r="M314"/>
    </row>
    <row r="315" spans="1:13">
      <c r="A315"/>
      <c r="B315"/>
      <c r="C315"/>
      <c r="D315"/>
      <c r="E315"/>
      <c r="F315"/>
      <c r="G315"/>
      <c r="H315"/>
      <c r="I315"/>
      <c r="J315"/>
      <c r="K315"/>
      <c r="L315"/>
      <c r="M315"/>
    </row>
    <row r="316" spans="1:13">
      <c r="A316"/>
      <c r="B316"/>
      <c r="C316"/>
      <c r="D316"/>
      <c r="E316"/>
      <c r="F316"/>
      <c r="G316"/>
      <c r="H316"/>
      <c r="I316"/>
      <c r="J316"/>
      <c r="K316"/>
      <c r="L316"/>
      <c r="M316"/>
    </row>
    <row r="317" spans="1:13">
      <c r="A317"/>
      <c r="B317"/>
      <c r="C317"/>
      <c r="D317"/>
      <c r="E317"/>
      <c r="F317"/>
      <c r="G317"/>
      <c r="H317"/>
      <c r="I317"/>
      <c r="J317"/>
      <c r="K317"/>
      <c r="L317"/>
      <c r="M317"/>
    </row>
    <row r="318" spans="1:13">
      <c r="A318"/>
      <c r="B318"/>
      <c r="C318"/>
      <c r="D318"/>
      <c r="E318"/>
      <c r="F318"/>
      <c r="G318"/>
      <c r="H318"/>
      <c r="I318"/>
      <c r="J318"/>
      <c r="K318"/>
      <c r="L318"/>
      <c r="M318"/>
    </row>
    <row r="319" spans="1:13">
      <c r="A319"/>
      <c r="B319"/>
      <c r="C319"/>
      <c r="D319"/>
      <c r="E319"/>
      <c r="F319"/>
      <c r="G319"/>
      <c r="H319"/>
      <c r="I319"/>
      <c r="J319"/>
      <c r="K319"/>
      <c r="L319"/>
      <c r="M319"/>
    </row>
    <row r="320" spans="1:13">
      <c r="A320"/>
      <c r="B320"/>
      <c r="C320"/>
      <c r="D320"/>
      <c r="E320"/>
      <c r="F320"/>
      <c r="G320"/>
      <c r="H320"/>
      <c r="I320"/>
      <c r="J320"/>
      <c r="K320"/>
      <c r="L320"/>
      <c r="M320"/>
    </row>
    <row r="321" spans="1:13">
      <c r="A321"/>
      <c r="B321"/>
      <c r="C321"/>
      <c r="D321"/>
      <c r="E321"/>
      <c r="F321"/>
      <c r="G321"/>
      <c r="H321"/>
      <c r="I321"/>
      <c r="J321"/>
      <c r="K321"/>
      <c r="L321"/>
      <c r="M321"/>
    </row>
    <row r="322" spans="1:13">
      <c r="A322"/>
      <c r="B322"/>
      <c r="C322"/>
      <c r="D322"/>
      <c r="E322"/>
      <c r="F322"/>
      <c r="G322"/>
      <c r="H322"/>
      <c r="I322"/>
      <c r="J322"/>
      <c r="K322"/>
      <c r="L322"/>
      <c r="M322"/>
    </row>
    <row r="323" spans="1:13">
      <c r="A323"/>
      <c r="B323"/>
      <c r="C323"/>
      <c r="D323"/>
      <c r="E323"/>
      <c r="F323"/>
      <c r="G323"/>
      <c r="H323"/>
      <c r="I323"/>
      <c r="J323"/>
      <c r="K323"/>
      <c r="L323"/>
      <c r="M323"/>
    </row>
    <row r="324" spans="1:13">
      <c r="A324"/>
      <c r="B324"/>
      <c r="C324"/>
      <c r="D324"/>
      <c r="E324"/>
      <c r="F324"/>
      <c r="G324"/>
      <c r="H324"/>
      <c r="I324"/>
      <c r="J324"/>
      <c r="K324"/>
      <c r="L324"/>
      <c r="M324"/>
    </row>
    <row r="325" spans="1:13">
      <c r="A325"/>
      <c r="B325"/>
      <c r="C325"/>
      <c r="D325"/>
      <c r="E325"/>
      <c r="F325"/>
      <c r="G325"/>
      <c r="H325"/>
      <c r="I325"/>
      <c r="J325"/>
      <c r="K325"/>
      <c r="L325"/>
      <c r="M325"/>
    </row>
    <row r="326" spans="1:13">
      <c r="A326"/>
      <c r="B326"/>
      <c r="C326"/>
      <c r="D326"/>
      <c r="E326"/>
      <c r="F326"/>
      <c r="G326"/>
      <c r="H326"/>
      <c r="I326"/>
      <c r="J326"/>
      <c r="K326"/>
      <c r="L326"/>
      <c r="M326"/>
    </row>
    <row r="327" spans="1:13">
      <c r="A327"/>
      <c r="B327"/>
      <c r="C327"/>
      <c r="D327"/>
      <c r="E327"/>
      <c r="F327"/>
      <c r="G327"/>
      <c r="H327"/>
      <c r="I327"/>
      <c r="J327"/>
      <c r="K327"/>
      <c r="L327"/>
      <c r="M327"/>
    </row>
    <row r="328" spans="1:13">
      <c r="A328"/>
      <c r="B328"/>
      <c r="C328"/>
      <c r="D328"/>
      <c r="E328"/>
      <c r="F328"/>
      <c r="G328"/>
      <c r="H328"/>
      <c r="I328"/>
      <c r="J328"/>
      <c r="K328"/>
      <c r="L328"/>
      <c r="M328"/>
    </row>
    <row r="329" spans="1:13">
      <c r="A329"/>
      <c r="B329"/>
      <c r="C329"/>
      <c r="D329"/>
      <c r="E329"/>
      <c r="F329"/>
      <c r="G329"/>
      <c r="H329"/>
      <c r="I329"/>
      <c r="J329"/>
      <c r="K329"/>
      <c r="L329"/>
      <c r="M329"/>
    </row>
    <row r="330" spans="1:13">
      <c r="A330"/>
      <c r="B330"/>
      <c r="C330"/>
      <c r="D330"/>
      <c r="E330"/>
      <c r="F330"/>
      <c r="G330"/>
      <c r="H330"/>
      <c r="I330"/>
      <c r="J330"/>
      <c r="K330"/>
      <c r="L330"/>
      <c r="M330"/>
    </row>
    <row r="331" spans="1:13">
      <c r="A331"/>
      <c r="B331"/>
      <c r="C331"/>
      <c r="D331"/>
      <c r="E331"/>
      <c r="F331"/>
      <c r="G331"/>
      <c r="H331"/>
      <c r="I331"/>
      <c r="J331"/>
      <c r="K331"/>
      <c r="L331"/>
      <c r="M331"/>
    </row>
    <row r="332" spans="1:13">
      <c r="A332"/>
      <c r="B332"/>
      <c r="C332"/>
      <c r="D332"/>
      <c r="E332"/>
      <c r="F332"/>
      <c r="G332"/>
      <c r="H332"/>
      <c r="I332"/>
      <c r="J332"/>
      <c r="K332"/>
      <c r="L332"/>
      <c r="M332"/>
    </row>
    <row r="333" spans="1:13">
      <c r="A333"/>
      <c r="B333"/>
      <c r="C333"/>
      <c r="D333"/>
      <c r="E333"/>
      <c r="F333"/>
      <c r="G333"/>
      <c r="H333"/>
      <c r="I333"/>
      <c r="J333"/>
      <c r="K333"/>
      <c r="L333"/>
      <c r="M333"/>
    </row>
    <row r="334" spans="1:13">
      <c r="A334"/>
      <c r="B334"/>
      <c r="C334"/>
      <c r="D334"/>
      <c r="E334"/>
      <c r="F334"/>
      <c r="G334"/>
      <c r="H334"/>
      <c r="I334"/>
      <c r="J334"/>
      <c r="K334"/>
      <c r="L334"/>
      <c r="M334"/>
    </row>
    <row r="335" spans="1:13">
      <c r="A335"/>
      <c r="B335"/>
      <c r="C335"/>
      <c r="D335"/>
      <c r="E335"/>
      <c r="F335"/>
      <c r="G335"/>
      <c r="H335"/>
      <c r="I335"/>
      <c r="J335"/>
      <c r="K335"/>
      <c r="L335"/>
      <c r="M335"/>
    </row>
    <row r="336" spans="1:13">
      <c r="A336"/>
      <c r="B336"/>
      <c r="C336"/>
      <c r="D336"/>
      <c r="E336"/>
      <c r="F336"/>
      <c r="G336"/>
      <c r="H336"/>
      <c r="I336"/>
      <c r="J336"/>
      <c r="K336"/>
      <c r="L336"/>
      <c r="M336"/>
    </row>
    <row r="337" spans="1:13">
      <c r="A337"/>
      <c r="B337"/>
      <c r="C337"/>
      <c r="D337"/>
      <c r="E337"/>
      <c r="F337"/>
      <c r="G337"/>
      <c r="H337"/>
      <c r="I337"/>
      <c r="J337"/>
      <c r="K337"/>
      <c r="L337"/>
      <c r="M337"/>
    </row>
    <row r="338" spans="1:13">
      <c r="A338"/>
      <c r="B338"/>
      <c r="C338"/>
      <c r="D338"/>
      <c r="E338"/>
      <c r="F338"/>
      <c r="G338"/>
      <c r="H338"/>
      <c r="I338"/>
      <c r="J338"/>
      <c r="K338"/>
      <c r="L338"/>
      <c r="M338"/>
    </row>
    <row r="339" spans="1:13">
      <c r="A339"/>
      <c r="B339"/>
      <c r="C339"/>
      <c r="D339"/>
      <c r="E339"/>
      <c r="F339"/>
      <c r="G339"/>
      <c r="H339"/>
      <c r="I339"/>
      <c r="J339"/>
      <c r="K339"/>
      <c r="L339"/>
      <c r="M339"/>
    </row>
    <row r="340" spans="1:13">
      <c r="A340"/>
      <c r="B340"/>
      <c r="C340"/>
      <c r="D340"/>
      <c r="E340"/>
      <c r="F340"/>
      <c r="G340"/>
      <c r="H340"/>
      <c r="I340"/>
      <c r="J340"/>
      <c r="K340"/>
      <c r="L340"/>
      <c r="M340"/>
    </row>
    <row r="341" spans="1:13">
      <c r="A341"/>
      <c r="B341"/>
      <c r="C341"/>
      <c r="D341"/>
      <c r="E341"/>
      <c r="F341"/>
      <c r="G341"/>
      <c r="H341"/>
      <c r="I341"/>
      <c r="J341"/>
      <c r="K341"/>
      <c r="L341"/>
      <c r="M341"/>
    </row>
    <row r="342" spans="1:13">
      <c r="A342"/>
      <c r="B342"/>
      <c r="C342"/>
      <c r="D342"/>
      <c r="E342"/>
      <c r="F342"/>
      <c r="G342"/>
      <c r="H342"/>
      <c r="I342"/>
      <c r="J342"/>
      <c r="K342"/>
      <c r="L342"/>
      <c r="M342"/>
    </row>
    <row r="343" spans="1:13">
      <c r="A343"/>
      <c r="B343"/>
      <c r="C343"/>
      <c r="D343"/>
      <c r="E343"/>
      <c r="F343"/>
      <c r="G343"/>
      <c r="H343"/>
      <c r="I343"/>
      <c r="J343"/>
      <c r="K343"/>
      <c r="L343"/>
      <c r="M343"/>
    </row>
    <row r="344" spans="1:13">
      <c r="A344"/>
      <c r="B344"/>
      <c r="C344"/>
      <c r="D344"/>
      <c r="E344"/>
      <c r="F344"/>
      <c r="G344"/>
      <c r="H344"/>
      <c r="I344"/>
      <c r="J344"/>
      <c r="K344"/>
      <c r="L344"/>
      <c r="M344"/>
    </row>
    <row r="345" spans="1:13">
      <c r="A345"/>
      <c r="B345"/>
      <c r="C345"/>
      <c r="D345"/>
      <c r="E345"/>
      <c r="F345"/>
      <c r="G345"/>
      <c r="H345"/>
      <c r="I345"/>
      <c r="J345"/>
      <c r="K345"/>
      <c r="L345"/>
      <c r="M345"/>
    </row>
    <row r="346" spans="1:13">
      <c r="A346"/>
      <c r="B346"/>
      <c r="C346"/>
      <c r="D346"/>
      <c r="E346"/>
      <c r="F346"/>
      <c r="G346"/>
      <c r="H346"/>
      <c r="I346"/>
      <c r="J346"/>
      <c r="K346"/>
      <c r="L346"/>
      <c r="M346"/>
    </row>
    <row r="347" spans="1:13">
      <c r="A347"/>
      <c r="B347"/>
      <c r="C347"/>
      <c r="D347"/>
      <c r="E347"/>
      <c r="F347"/>
      <c r="G347"/>
      <c r="H347"/>
      <c r="I347"/>
      <c r="J347"/>
      <c r="K347"/>
      <c r="L347"/>
      <c r="M347"/>
    </row>
    <row r="348" spans="1:13">
      <c r="A348"/>
      <c r="B348"/>
      <c r="C348"/>
      <c r="D348"/>
      <c r="E348"/>
      <c r="F348"/>
      <c r="G348"/>
      <c r="H348"/>
      <c r="I348"/>
      <c r="J348"/>
      <c r="K348"/>
      <c r="L348"/>
      <c r="M348"/>
    </row>
    <row r="349" spans="1:13">
      <c r="A349"/>
      <c r="B349"/>
      <c r="C349"/>
      <c r="D349"/>
      <c r="E349"/>
      <c r="F349"/>
      <c r="G349"/>
      <c r="H349"/>
      <c r="I349"/>
      <c r="J349"/>
      <c r="K349"/>
      <c r="L349"/>
      <c r="M349"/>
    </row>
    <row r="350" spans="1:13">
      <c r="A350"/>
      <c r="B350"/>
      <c r="C350"/>
      <c r="D350"/>
      <c r="E350"/>
      <c r="F350"/>
      <c r="G350"/>
      <c r="H350"/>
      <c r="I350"/>
      <c r="J350"/>
      <c r="K350"/>
      <c r="L350"/>
      <c r="M350"/>
    </row>
    <row r="351" spans="1:13">
      <c r="A351"/>
      <c r="B351"/>
      <c r="C351"/>
      <c r="D351"/>
      <c r="E351"/>
      <c r="F351"/>
      <c r="G351"/>
      <c r="H351"/>
      <c r="I351"/>
      <c r="J351"/>
      <c r="K351"/>
      <c r="L351"/>
      <c r="M351"/>
    </row>
    <row r="352" spans="1:13">
      <c r="A352"/>
      <c r="B352"/>
      <c r="C352"/>
      <c r="D352"/>
      <c r="E352"/>
      <c r="F352"/>
      <c r="G352"/>
      <c r="H352"/>
      <c r="I352"/>
      <c r="J352"/>
      <c r="K352"/>
      <c r="L352"/>
      <c r="M352"/>
    </row>
    <row r="353" spans="1:13">
      <c r="A353"/>
      <c r="B353"/>
      <c r="C353"/>
      <c r="D353"/>
      <c r="E353"/>
      <c r="F353"/>
      <c r="G353"/>
      <c r="H353"/>
      <c r="I353"/>
      <c r="J353"/>
      <c r="K353"/>
      <c r="L353"/>
      <c r="M353"/>
    </row>
    <row r="354" spans="1:13">
      <c r="A354"/>
      <c r="B354"/>
      <c r="C354"/>
      <c r="D354"/>
      <c r="E354"/>
      <c r="F354"/>
      <c r="G354"/>
      <c r="H354"/>
      <c r="I354"/>
      <c r="J354"/>
      <c r="K354"/>
      <c r="L354"/>
      <c r="M354"/>
    </row>
    <row r="355" spans="1:13">
      <c r="A355"/>
      <c r="B355"/>
      <c r="C355"/>
      <c r="D355"/>
      <c r="E355"/>
      <c r="F355"/>
      <c r="G355"/>
      <c r="H355"/>
      <c r="I355"/>
      <c r="J355"/>
      <c r="K355"/>
      <c r="L355"/>
      <c r="M355"/>
    </row>
    <row r="356" spans="1:13">
      <c r="A356"/>
      <c r="B356"/>
      <c r="C356"/>
      <c r="D356"/>
      <c r="E356"/>
      <c r="F356"/>
      <c r="G356"/>
      <c r="H356"/>
      <c r="I356"/>
      <c r="J356"/>
      <c r="K356"/>
      <c r="L356"/>
      <c r="M356"/>
    </row>
    <row r="357" spans="1:13">
      <c r="A357"/>
      <c r="B357"/>
      <c r="C357"/>
      <c r="D357"/>
      <c r="E357"/>
      <c r="F357"/>
      <c r="G357"/>
      <c r="H357"/>
      <c r="I357"/>
      <c r="J357"/>
      <c r="K357"/>
      <c r="L357"/>
      <c r="M357"/>
    </row>
    <row r="358" spans="1:13">
      <c r="A358"/>
      <c r="B358"/>
      <c r="C358"/>
      <c r="D358"/>
      <c r="E358"/>
      <c r="F358"/>
      <c r="G358"/>
      <c r="H358"/>
      <c r="I358"/>
      <c r="J358"/>
      <c r="K358"/>
      <c r="L358"/>
      <c r="M358"/>
    </row>
    <row r="359" spans="1:13">
      <c r="A359"/>
      <c r="B359"/>
      <c r="C359"/>
      <c r="D359"/>
      <c r="E359"/>
      <c r="F359"/>
      <c r="G359"/>
      <c r="H359"/>
      <c r="I359"/>
      <c r="J359"/>
      <c r="K359"/>
      <c r="L359"/>
      <c r="M359"/>
    </row>
    <row r="360" spans="1:13">
      <c r="A360"/>
      <c r="B360"/>
      <c r="C360"/>
      <c r="D360"/>
      <c r="E360"/>
      <c r="F360"/>
      <c r="G360"/>
      <c r="H360"/>
      <c r="I360"/>
      <c r="J360"/>
      <c r="K360"/>
      <c r="L360"/>
      <c r="M360"/>
    </row>
    <row r="361" spans="1:13">
      <c r="A361"/>
      <c r="B361"/>
      <c r="C361"/>
      <c r="D361"/>
      <c r="E361"/>
      <c r="F361"/>
      <c r="G361"/>
      <c r="H361"/>
      <c r="I361"/>
      <c r="J361"/>
      <c r="K361"/>
      <c r="L361"/>
      <c r="M361"/>
    </row>
    <row r="362" spans="1:13">
      <c r="A362"/>
      <c r="B362"/>
      <c r="C362"/>
      <c r="D362"/>
      <c r="E362"/>
      <c r="F362"/>
      <c r="G362"/>
      <c r="H362"/>
      <c r="I362"/>
      <c r="J362"/>
      <c r="K362"/>
      <c r="L362"/>
      <c r="M362"/>
    </row>
    <row r="363" spans="1:13">
      <c r="A363"/>
      <c r="B363"/>
      <c r="C363"/>
      <c r="D363"/>
      <c r="E363"/>
      <c r="F363"/>
      <c r="G363"/>
      <c r="H363"/>
      <c r="I363"/>
      <c r="J363"/>
      <c r="K363"/>
      <c r="L363"/>
      <c r="M363"/>
    </row>
    <row r="364" spans="1:13">
      <c r="A364"/>
      <c r="B364"/>
      <c r="C364"/>
      <c r="D364"/>
      <c r="E364"/>
      <c r="F364"/>
      <c r="G364"/>
      <c r="H364"/>
      <c r="I364"/>
      <c r="J364"/>
      <c r="K364"/>
      <c r="L364"/>
      <c r="M364"/>
    </row>
    <row r="365" spans="1:13">
      <c r="A365"/>
      <c r="B365"/>
      <c r="C365"/>
      <c r="D365"/>
      <c r="E365"/>
      <c r="F365"/>
      <c r="G365"/>
      <c r="H365"/>
      <c r="I365"/>
      <c r="J365"/>
      <c r="K365"/>
      <c r="L365"/>
      <c r="M365"/>
    </row>
    <row r="366" spans="1:13">
      <c r="A366"/>
      <c r="B366"/>
      <c r="C366"/>
      <c r="D366"/>
      <c r="E366"/>
      <c r="F366"/>
      <c r="G366"/>
      <c r="H366"/>
      <c r="I366"/>
      <c r="J366"/>
      <c r="K366"/>
      <c r="L366"/>
      <c r="M366"/>
    </row>
    <row r="367" spans="1:13">
      <c r="A367"/>
      <c r="B367"/>
      <c r="C367"/>
      <c r="D367"/>
      <c r="E367"/>
      <c r="F367"/>
      <c r="G367"/>
      <c r="H367"/>
      <c r="I367"/>
      <c r="J367"/>
      <c r="K367"/>
      <c r="L367"/>
      <c r="M367"/>
    </row>
    <row r="368" spans="1:13">
      <c r="A368"/>
      <c r="B368"/>
      <c r="C368"/>
      <c r="D368"/>
      <c r="E368"/>
      <c r="F368"/>
      <c r="G368"/>
      <c r="H368"/>
      <c r="I368"/>
      <c r="J368"/>
      <c r="K368"/>
      <c r="L368"/>
      <c r="M368"/>
    </row>
    <row r="369" spans="1:13">
      <c r="A369"/>
      <c r="B369"/>
      <c r="C369"/>
      <c r="D369"/>
      <c r="E369"/>
      <c r="F369"/>
      <c r="G369"/>
      <c r="H369"/>
      <c r="I369"/>
      <c r="J369"/>
      <c r="K369"/>
      <c r="L369"/>
      <c r="M369"/>
    </row>
    <row r="370" spans="1:13">
      <c r="A370"/>
      <c r="B370"/>
      <c r="C370"/>
      <c r="D370"/>
      <c r="E370"/>
      <c r="F370"/>
      <c r="G370"/>
      <c r="H370"/>
      <c r="I370"/>
      <c r="J370"/>
      <c r="K370"/>
      <c r="L370"/>
      <c r="M370"/>
    </row>
    <row r="371" spans="1:13">
      <c r="A371"/>
      <c r="B371"/>
      <c r="C371"/>
      <c r="D371"/>
      <c r="E371"/>
      <c r="F371"/>
      <c r="G371"/>
      <c r="H371"/>
      <c r="I371"/>
      <c r="J371"/>
      <c r="K371"/>
      <c r="L371"/>
      <c r="M371"/>
    </row>
    <row r="372" spans="1:13">
      <c r="A372"/>
      <c r="B372"/>
      <c r="C372"/>
      <c r="D372"/>
      <c r="E372"/>
      <c r="F372"/>
      <c r="G372"/>
      <c r="H372"/>
      <c r="I372"/>
      <c r="J372"/>
      <c r="K372"/>
      <c r="L372"/>
      <c r="M372"/>
    </row>
    <row r="373" spans="1:13">
      <c r="A373"/>
      <c r="B373"/>
      <c r="C373"/>
      <c r="D373"/>
      <c r="E373"/>
      <c r="F373"/>
      <c r="G373"/>
      <c r="H373"/>
      <c r="I373"/>
      <c r="J373"/>
      <c r="K373"/>
      <c r="L373"/>
      <c r="M373"/>
    </row>
    <row r="374" spans="1:13">
      <c r="A374"/>
      <c r="B374"/>
      <c r="C374"/>
      <c r="D374"/>
      <c r="E374"/>
      <c r="F374"/>
      <c r="G374"/>
      <c r="H374"/>
      <c r="I374"/>
      <c r="J374"/>
      <c r="K374"/>
      <c r="L374"/>
      <c r="M374"/>
    </row>
    <row r="375" spans="1:13">
      <c r="A375"/>
      <c r="B375"/>
      <c r="C375"/>
      <c r="D375"/>
      <c r="E375"/>
      <c r="F375"/>
      <c r="G375"/>
      <c r="H375"/>
      <c r="I375"/>
      <c r="J375"/>
      <c r="K375"/>
      <c r="L375"/>
      <c r="M375"/>
    </row>
    <row r="376" spans="1:13">
      <c r="A376"/>
      <c r="B376"/>
      <c r="C376"/>
      <c r="D376"/>
      <c r="E376"/>
      <c r="F376"/>
      <c r="G376"/>
      <c r="H376"/>
      <c r="I376"/>
      <c r="J376"/>
      <c r="K376"/>
      <c r="L376"/>
      <c r="M376"/>
    </row>
    <row r="377" spans="1:13">
      <c r="A377"/>
      <c r="B377"/>
      <c r="C377"/>
      <c r="D377"/>
      <c r="E377"/>
      <c r="F377"/>
      <c r="G377"/>
      <c r="H377"/>
      <c r="I377"/>
      <c r="J377"/>
      <c r="K377"/>
      <c r="L377"/>
      <c r="M377"/>
    </row>
    <row r="378" spans="1:13">
      <c r="A378"/>
      <c r="B378"/>
      <c r="C378"/>
      <c r="D378"/>
      <c r="E378"/>
      <c r="F378"/>
      <c r="G378"/>
      <c r="H378"/>
      <c r="I378"/>
      <c r="J378"/>
      <c r="K378"/>
      <c r="L378"/>
      <c r="M378"/>
    </row>
    <row r="379" spans="1:13">
      <c r="A379"/>
      <c r="B379"/>
      <c r="C379"/>
      <c r="D379"/>
      <c r="E379"/>
      <c r="F379"/>
      <c r="G379"/>
      <c r="H379"/>
      <c r="I379"/>
      <c r="J379"/>
      <c r="K379"/>
      <c r="L379"/>
      <c r="M379"/>
    </row>
    <row r="380" spans="1:13">
      <c r="A380"/>
      <c r="B380"/>
      <c r="C380"/>
      <c r="D380"/>
      <c r="E380"/>
      <c r="F380"/>
      <c r="G380"/>
      <c r="H380"/>
      <c r="I380"/>
      <c r="J380"/>
      <c r="K380"/>
      <c r="L380"/>
      <c r="M380"/>
    </row>
    <row r="381" spans="1:13">
      <c r="A381"/>
      <c r="B381"/>
      <c r="C381"/>
      <c r="D381"/>
      <c r="E381"/>
      <c r="F381"/>
      <c r="G381"/>
      <c r="H381"/>
      <c r="I381"/>
      <c r="J381"/>
      <c r="K381"/>
      <c r="L381"/>
      <c r="M381"/>
    </row>
    <row r="382" spans="1:13">
      <c r="A382"/>
      <c r="B382"/>
      <c r="C382"/>
      <c r="D382"/>
      <c r="E382"/>
      <c r="F382"/>
      <c r="G382"/>
      <c r="H382"/>
      <c r="I382"/>
      <c r="J382"/>
      <c r="K382"/>
      <c r="L382"/>
      <c r="M382"/>
    </row>
    <row r="383" spans="1:13">
      <c r="A383"/>
      <c r="B383"/>
      <c r="C383"/>
      <c r="D383"/>
      <c r="E383"/>
      <c r="F383"/>
      <c r="G383"/>
      <c r="H383"/>
      <c r="I383"/>
      <c r="J383"/>
      <c r="K383"/>
      <c r="L383"/>
      <c r="M383"/>
    </row>
    <row r="384" spans="1:13">
      <c r="A384"/>
      <c r="B384"/>
      <c r="C384"/>
      <c r="D384"/>
      <c r="E384"/>
      <c r="F384"/>
      <c r="G384"/>
      <c r="H384"/>
      <c r="I384"/>
      <c r="J384"/>
      <c r="K384"/>
      <c r="L384"/>
      <c r="M384"/>
    </row>
    <row r="385" spans="1:13">
      <c r="A385"/>
      <c r="B385"/>
      <c r="C385"/>
      <c r="D385"/>
      <c r="E385"/>
      <c r="F385"/>
      <c r="G385"/>
      <c r="H385"/>
      <c r="I385"/>
      <c r="J385"/>
      <c r="K385"/>
      <c r="L385"/>
      <c r="M385"/>
    </row>
    <row r="386" spans="1:13">
      <c r="A386"/>
      <c r="B386"/>
      <c r="C386"/>
      <c r="D386"/>
      <c r="E386"/>
      <c r="F386"/>
      <c r="G386"/>
      <c r="H386"/>
      <c r="I386"/>
      <c r="J386"/>
      <c r="K386"/>
      <c r="L386"/>
      <c r="M386"/>
    </row>
    <row r="387" spans="1:13">
      <c r="A387"/>
      <c r="B387"/>
      <c r="C387"/>
      <c r="D387"/>
      <c r="E387"/>
      <c r="F387"/>
      <c r="G387"/>
      <c r="H387"/>
      <c r="I387"/>
      <c r="J387"/>
      <c r="K387"/>
      <c r="L387"/>
      <c r="M387"/>
    </row>
    <row r="388" spans="1:13">
      <c r="A388"/>
      <c r="B388"/>
      <c r="C388"/>
      <c r="D388"/>
      <c r="E388"/>
      <c r="F388"/>
      <c r="G388"/>
      <c r="H388"/>
      <c r="I388"/>
      <c r="J388"/>
      <c r="K388"/>
      <c r="L388"/>
      <c r="M388"/>
    </row>
    <row r="389" spans="1:13">
      <c r="A389"/>
      <c r="B389"/>
      <c r="C389"/>
      <c r="D389"/>
      <c r="E389"/>
      <c r="F389"/>
      <c r="G389"/>
      <c r="H389"/>
      <c r="I389"/>
      <c r="J389"/>
      <c r="K389"/>
      <c r="L389"/>
      <c r="M389"/>
    </row>
    <row r="390" spans="1:13">
      <c r="A390"/>
      <c r="B390"/>
      <c r="C390"/>
      <c r="D390"/>
      <c r="E390"/>
      <c r="F390"/>
      <c r="G390"/>
      <c r="H390"/>
      <c r="I390"/>
      <c r="J390"/>
      <c r="K390"/>
      <c r="L390"/>
      <c r="M390"/>
    </row>
    <row r="391" spans="1:13">
      <c r="A391"/>
      <c r="B391"/>
      <c r="C391"/>
      <c r="D391"/>
      <c r="E391"/>
      <c r="F391"/>
      <c r="G391"/>
      <c r="H391"/>
      <c r="I391"/>
      <c r="J391"/>
      <c r="K391"/>
      <c r="L391"/>
      <c r="M391"/>
    </row>
    <row r="392" spans="1:13">
      <c r="A392"/>
      <c r="B392"/>
      <c r="C392"/>
      <c r="D392"/>
      <c r="E392"/>
      <c r="F392"/>
      <c r="G392"/>
      <c r="H392"/>
      <c r="I392"/>
      <c r="J392"/>
      <c r="K392"/>
      <c r="L392"/>
      <c r="M392"/>
    </row>
    <row r="393" spans="1:13">
      <c r="A393"/>
      <c r="B393"/>
      <c r="C393"/>
      <c r="D393"/>
      <c r="E393"/>
      <c r="F393"/>
      <c r="G393"/>
      <c r="H393"/>
      <c r="I393"/>
      <c r="J393"/>
      <c r="K393"/>
      <c r="L393"/>
      <c r="M393"/>
    </row>
    <row r="394" spans="1:13">
      <c r="A394"/>
      <c r="B394"/>
      <c r="C394"/>
      <c r="D394"/>
      <c r="E394"/>
      <c r="F394"/>
      <c r="G394"/>
      <c r="H394"/>
      <c r="I394"/>
      <c r="J394"/>
      <c r="K394"/>
      <c r="L394"/>
      <c r="M394"/>
    </row>
    <row r="395" spans="1:13">
      <c r="A395"/>
      <c r="B395"/>
      <c r="C395"/>
      <c r="D395"/>
      <c r="E395"/>
      <c r="F395"/>
      <c r="G395"/>
      <c r="H395"/>
      <c r="I395"/>
      <c r="J395"/>
      <c r="K395"/>
      <c r="L395"/>
      <c r="M395"/>
    </row>
    <row r="396" spans="1:13">
      <c r="A396"/>
      <c r="B396"/>
      <c r="C396"/>
      <c r="D396"/>
      <c r="E396"/>
      <c r="F396"/>
      <c r="G396"/>
      <c r="H396"/>
      <c r="I396"/>
      <c r="J396"/>
      <c r="K396"/>
      <c r="L396"/>
      <c r="M396"/>
    </row>
    <row r="397" spans="1:13">
      <c r="A397"/>
      <c r="B397"/>
      <c r="C397"/>
      <c r="D397"/>
      <c r="E397"/>
      <c r="F397"/>
      <c r="G397"/>
      <c r="H397"/>
      <c r="I397"/>
      <c r="J397"/>
      <c r="K397"/>
      <c r="L397"/>
      <c r="M397"/>
    </row>
    <row r="398" spans="1:13">
      <c r="A398"/>
      <c r="B398"/>
      <c r="C398"/>
      <c r="D398"/>
      <c r="E398"/>
      <c r="F398"/>
      <c r="G398"/>
      <c r="H398"/>
      <c r="I398"/>
      <c r="J398"/>
      <c r="K398"/>
      <c r="L398"/>
      <c r="M398"/>
    </row>
    <row r="399" spans="1:13">
      <c r="A399"/>
      <c r="B399"/>
      <c r="C399"/>
      <c r="D399"/>
      <c r="E399"/>
      <c r="F399"/>
      <c r="G399"/>
      <c r="H399"/>
      <c r="I399"/>
      <c r="J399"/>
      <c r="K399"/>
      <c r="L399"/>
      <c r="M399"/>
    </row>
    <row r="400" spans="1:13">
      <c r="A400"/>
      <c r="B400"/>
      <c r="C400"/>
      <c r="D400"/>
      <c r="E400"/>
      <c r="F400"/>
      <c r="G400"/>
      <c r="H400"/>
      <c r="I400"/>
      <c r="J400"/>
      <c r="K400"/>
      <c r="L400"/>
      <c r="M400"/>
    </row>
    <row r="401" spans="1:13">
      <c r="A401"/>
      <c r="B401"/>
      <c r="C401"/>
      <c r="D401"/>
      <c r="E401"/>
      <c r="F401"/>
      <c r="G401"/>
      <c r="H401"/>
      <c r="I401"/>
      <c r="J401"/>
      <c r="K401"/>
      <c r="L401"/>
      <c r="M401"/>
    </row>
    <row r="402" spans="1:13">
      <c r="A402"/>
      <c r="B402"/>
      <c r="C402"/>
      <c r="D402"/>
      <c r="E402"/>
      <c r="F402"/>
      <c r="G402"/>
      <c r="H402"/>
      <c r="I402"/>
      <c r="J402"/>
      <c r="K402"/>
      <c r="L402"/>
      <c r="M402"/>
    </row>
    <row r="403" spans="1:13">
      <c r="A403"/>
      <c r="B403"/>
      <c r="C403"/>
      <c r="D403"/>
      <c r="E403"/>
      <c r="F403"/>
      <c r="G403"/>
      <c r="H403"/>
      <c r="I403"/>
      <c r="J403"/>
      <c r="K403"/>
      <c r="L403"/>
      <c r="M403"/>
    </row>
    <row r="404" spans="1:13">
      <c r="A404"/>
      <c r="B404"/>
      <c r="C404"/>
      <c r="D404"/>
      <c r="E404"/>
      <c r="F404"/>
      <c r="G404"/>
      <c r="H404"/>
      <c r="I404"/>
      <c r="J404"/>
      <c r="K404"/>
      <c r="L404"/>
      <c r="M404"/>
    </row>
    <row r="405" spans="1:13">
      <c r="A405"/>
      <c r="B405"/>
      <c r="C405"/>
      <c r="D405"/>
      <c r="E405"/>
      <c r="F405"/>
      <c r="G405"/>
      <c r="H405"/>
      <c r="I405"/>
      <c r="J405"/>
      <c r="K405"/>
      <c r="L405"/>
      <c r="M405"/>
    </row>
    <row r="406" spans="1:13">
      <c r="A406"/>
      <c r="B406"/>
      <c r="C406"/>
      <c r="D406"/>
      <c r="E406"/>
      <c r="F406"/>
      <c r="G406"/>
      <c r="H406"/>
      <c r="I406"/>
      <c r="J406"/>
      <c r="K406"/>
      <c r="L406"/>
      <c r="M406"/>
    </row>
    <row r="407" spans="1:13">
      <c r="A407"/>
      <c r="B407"/>
      <c r="C407"/>
      <c r="D407"/>
      <c r="E407"/>
      <c r="F407"/>
      <c r="G407"/>
      <c r="H407"/>
      <c r="I407"/>
      <c r="J407"/>
      <c r="K407"/>
      <c r="L407"/>
      <c r="M407"/>
    </row>
    <row r="408" spans="1:13">
      <c r="A408"/>
      <c r="B408"/>
      <c r="C408"/>
      <c r="D408"/>
      <c r="E408"/>
      <c r="F408"/>
      <c r="G408"/>
      <c r="H408"/>
      <c r="I408"/>
      <c r="J408"/>
      <c r="K408"/>
      <c r="L408"/>
      <c r="M408"/>
    </row>
    <row r="409" spans="1:13">
      <c r="A409"/>
      <c r="B409"/>
      <c r="C409"/>
      <c r="D409"/>
      <c r="E409"/>
      <c r="F409"/>
      <c r="G409"/>
      <c r="H409"/>
      <c r="I409"/>
      <c r="J409"/>
      <c r="K409"/>
      <c r="L409"/>
      <c r="M409"/>
    </row>
    <row r="410" spans="1:13">
      <c r="A410"/>
      <c r="B410"/>
      <c r="C410"/>
      <c r="D410"/>
      <c r="E410"/>
      <c r="F410"/>
      <c r="G410"/>
      <c r="H410"/>
      <c r="I410"/>
      <c r="J410"/>
      <c r="K410"/>
      <c r="L410"/>
      <c r="M410"/>
    </row>
    <row r="411" spans="1:13">
      <c r="A411"/>
      <c r="B411"/>
      <c r="C411"/>
      <c r="D411"/>
      <c r="E411"/>
      <c r="F411"/>
      <c r="G411"/>
      <c r="H411"/>
      <c r="I411"/>
      <c r="J411"/>
      <c r="K411"/>
      <c r="L411"/>
      <c r="M411"/>
    </row>
    <row r="412" spans="1:13">
      <c r="A412"/>
      <c r="B412"/>
      <c r="C412"/>
      <c r="D412"/>
      <c r="E412"/>
      <c r="F412"/>
      <c r="G412"/>
      <c r="H412"/>
      <c r="I412"/>
      <c r="J412"/>
      <c r="K412"/>
      <c r="L412"/>
      <c r="M412"/>
    </row>
    <row r="413" spans="1:13">
      <c r="A413"/>
      <c r="B413"/>
      <c r="C413"/>
      <c r="D413"/>
      <c r="E413"/>
      <c r="F413"/>
      <c r="G413"/>
      <c r="H413"/>
      <c r="I413"/>
      <c r="J413"/>
      <c r="K413"/>
      <c r="L413"/>
      <c r="M413"/>
    </row>
    <row r="414" spans="1:13">
      <c r="A414"/>
      <c r="B414"/>
      <c r="C414"/>
      <c r="D414"/>
      <c r="E414"/>
      <c r="F414"/>
      <c r="G414"/>
      <c r="H414"/>
      <c r="I414"/>
      <c r="J414"/>
      <c r="K414"/>
      <c r="L414"/>
      <c r="M414"/>
    </row>
    <row r="415" spans="1:13">
      <c r="A415"/>
      <c r="B415"/>
      <c r="C415"/>
      <c r="D415"/>
      <c r="E415"/>
      <c r="F415"/>
      <c r="G415"/>
      <c r="H415"/>
      <c r="I415"/>
      <c r="J415"/>
      <c r="K415"/>
      <c r="L415"/>
      <c r="M415"/>
    </row>
    <row r="416" spans="1:13">
      <c r="A416"/>
      <c r="B416"/>
      <c r="C416"/>
      <c r="D416"/>
      <c r="E416"/>
      <c r="F416"/>
      <c r="G416"/>
      <c r="H416"/>
      <c r="I416"/>
      <c r="J416"/>
      <c r="K416"/>
      <c r="L416"/>
      <c r="M416"/>
    </row>
    <row r="417" spans="1:13">
      <c r="A417"/>
      <c r="B417"/>
      <c r="C417"/>
      <c r="D417"/>
      <c r="E417"/>
      <c r="F417"/>
      <c r="G417"/>
      <c r="H417"/>
      <c r="I417"/>
      <c r="J417"/>
      <c r="K417"/>
      <c r="L417"/>
      <c r="M417"/>
    </row>
    <row r="418" spans="1:13">
      <c r="A418"/>
      <c r="B418"/>
      <c r="C418"/>
      <c r="D418"/>
      <c r="E418"/>
      <c r="F418"/>
      <c r="G418"/>
      <c r="H418"/>
      <c r="I418"/>
      <c r="J418"/>
      <c r="K418"/>
      <c r="L418"/>
      <c r="M418"/>
    </row>
    <row r="419" spans="1:13">
      <c r="A419"/>
      <c r="B419"/>
      <c r="C419"/>
      <c r="D419"/>
      <c r="E419"/>
      <c r="F419"/>
      <c r="G419"/>
      <c r="H419"/>
      <c r="I419"/>
      <c r="J419"/>
      <c r="K419"/>
      <c r="L419"/>
      <c r="M419"/>
    </row>
    <row r="420" spans="1:13">
      <c r="A420"/>
      <c r="B420"/>
      <c r="C420"/>
      <c r="D420"/>
      <c r="E420"/>
      <c r="F420"/>
      <c r="G420"/>
      <c r="H420"/>
      <c r="I420"/>
      <c r="J420"/>
      <c r="K420"/>
      <c r="L420"/>
      <c r="M420"/>
    </row>
    <row r="421" spans="1:13">
      <c r="A421"/>
      <c r="B421"/>
      <c r="C421"/>
      <c r="D421"/>
      <c r="E421"/>
      <c r="F421"/>
      <c r="G421"/>
      <c r="H421"/>
      <c r="I421"/>
      <c r="J421"/>
      <c r="K421"/>
      <c r="L421"/>
      <c r="M421"/>
    </row>
    <row r="422" spans="1:13">
      <c r="A422"/>
      <c r="B422"/>
      <c r="C422"/>
      <c r="D422"/>
      <c r="E422"/>
      <c r="F422"/>
      <c r="G422"/>
      <c r="H422"/>
      <c r="I422"/>
      <c r="J422"/>
      <c r="K422"/>
      <c r="L422"/>
      <c r="M422"/>
    </row>
    <row r="423" spans="1:13">
      <c r="A423"/>
      <c r="B423"/>
      <c r="C423"/>
      <c r="D423"/>
      <c r="E423"/>
      <c r="F423"/>
      <c r="G423"/>
      <c r="H423"/>
      <c r="I423"/>
      <c r="J423"/>
      <c r="K423"/>
      <c r="L423"/>
      <c r="M423"/>
    </row>
    <row r="424" spans="1:13">
      <c r="A424"/>
      <c r="B424"/>
      <c r="C424"/>
      <c r="D424"/>
      <c r="E424"/>
      <c r="F424"/>
      <c r="G424"/>
      <c r="H424"/>
      <c r="I424"/>
      <c r="J424"/>
      <c r="K424"/>
      <c r="L424"/>
      <c r="M424"/>
    </row>
    <row r="425" spans="1:13">
      <c r="A425"/>
      <c r="B425"/>
      <c r="C425"/>
      <c r="D425"/>
      <c r="E425"/>
      <c r="F425"/>
      <c r="G425"/>
      <c r="H425"/>
      <c r="I425"/>
      <c r="J425"/>
      <c r="K425"/>
      <c r="L425"/>
      <c r="M425"/>
    </row>
    <row r="426" spans="1:13">
      <c r="A426"/>
      <c r="B426"/>
      <c r="C426"/>
      <c r="D426"/>
      <c r="E426"/>
      <c r="F426"/>
      <c r="G426"/>
      <c r="H426"/>
      <c r="I426"/>
      <c r="J426"/>
      <c r="K426"/>
      <c r="L426"/>
      <c r="M426"/>
    </row>
    <row r="427" spans="1:13">
      <c r="A427"/>
      <c r="B427"/>
      <c r="C427"/>
      <c r="D427"/>
      <c r="E427"/>
      <c r="F427"/>
      <c r="G427"/>
      <c r="H427"/>
      <c r="I427"/>
      <c r="J427"/>
      <c r="K427"/>
      <c r="L427"/>
      <c r="M427"/>
    </row>
    <row r="428" spans="1:13">
      <c r="A428"/>
      <c r="B428"/>
      <c r="C428"/>
      <c r="D428"/>
      <c r="E428"/>
      <c r="F428"/>
      <c r="G428"/>
      <c r="H428"/>
      <c r="I428"/>
      <c r="J428"/>
      <c r="K428"/>
      <c r="L428"/>
      <c r="M428"/>
    </row>
    <row r="429" spans="1:13">
      <c r="A429"/>
      <c r="B429"/>
      <c r="C429"/>
      <c r="D429"/>
      <c r="E429"/>
      <c r="F429"/>
      <c r="G429"/>
      <c r="H429"/>
      <c r="I429"/>
      <c r="J429"/>
      <c r="K429"/>
      <c r="L429"/>
      <c r="M429"/>
    </row>
    <row r="430" spans="1:13">
      <c r="A430"/>
      <c r="B430"/>
      <c r="C430"/>
      <c r="D430"/>
      <c r="E430"/>
      <c r="F430"/>
      <c r="G430"/>
      <c r="H430"/>
      <c r="I430"/>
      <c r="J430"/>
      <c r="K430"/>
      <c r="L430"/>
      <c r="M430"/>
    </row>
    <row r="431" spans="1:13">
      <c r="A431"/>
      <c r="B431"/>
      <c r="C431"/>
      <c r="D431"/>
      <c r="E431"/>
      <c r="F431"/>
      <c r="G431"/>
      <c r="H431"/>
      <c r="I431"/>
      <c r="J431"/>
      <c r="K431"/>
      <c r="L431"/>
      <c r="M431"/>
    </row>
    <row r="432" spans="1:13">
      <c r="A432"/>
      <c r="B432"/>
      <c r="C432"/>
      <c r="D432"/>
      <c r="E432"/>
      <c r="F432"/>
      <c r="G432"/>
      <c r="H432"/>
      <c r="I432"/>
      <c r="J432"/>
      <c r="K432"/>
      <c r="L432"/>
      <c r="M432"/>
    </row>
    <row r="433" spans="1:13">
      <c r="A433"/>
      <c r="B433"/>
      <c r="C433"/>
      <c r="D433"/>
      <c r="E433"/>
      <c r="F433"/>
      <c r="G433"/>
      <c r="H433"/>
      <c r="I433"/>
      <c r="J433"/>
      <c r="K433"/>
      <c r="L433"/>
      <c r="M433"/>
    </row>
    <row r="434" spans="1:13">
      <c r="A434"/>
      <c r="B434"/>
      <c r="C434"/>
      <c r="D434"/>
      <c r="E434"/>
      <c r="F434"/>
      <c r="G434"/>
      <c r="H434"/>
      <c r="I434"/>
      <c r="J434"/>
      <c r="K434"/>
      <c r="L434"/>
      <c r="M434"/>
    </row>
    <row r="435" spans="1:13">
      <c r="A435"/>
      <c r="B435"/>
      <c r="C435"/>
      <c r="D435"/>
      <c r="E435"/>
      <c r="F435"/>
      <c r="G435"/>
      <c r="H435"/>
      <c r="I435"/>
      <c r="J435"/>
      <c r="K435"/>
      <c r="L435"/>
      <c r="M435"/>
    </row>
    <row r="436" spans="1:13">
      <c r="A436"/>
      <c r="B436"/>
      <c r="C436"/>
      <c r="D436"/>
      <c r="E436"/>
      <c r="F436"/>
      <c r="G436"/>
      <c r="H436"/>
      <c r="I436"/>
      <c r="J436"/>
      <c r="K436"/>
      <c r="L436"/>
      <c r="M436"/>
    </row>
    <row r="437" spans="1:13">
      <c r="A437"/>
      <c r="B437"/>
      <c r="C437"/>
      <c r="D437"/>
      <c r="E437"/>
      <c r="F437"/>
      <c r="G437"/>
      <c r="H437"/>
      <c r="I437"/>
      <c r="J437"/>
      <c r="K437"/>
      <c r="L437"/>
      <c r="M437"/>
    </row>
    <row r="438" spans="1:13">
      <c r="A438"/>
      <c r="B438"/>
      <c r="C438"/>
      <c r="D438"/>
      <c r="E438"/>
      <c r="F438"/>
      <c r="G438"/>
      <c r="H438"/>
      <c r="I438"/>
      <c r="J438"/>
      <c r="K438"/>
      <c r="L438"/>
      <c r="M438"/>
    </row>
    <row r="439" spans="1:13">
      <c r="A439"/>
      <c r="B439"/>
      <c r="C439"/>
      <c r="D439"/>
      <c r="E439"/>
      <c r="F439"/>
      <c r="G439"/>
      <c r="H439"/>
      <c r="I439"/>
      <c r="J439"/>
      <c r="K439"/>
      <c r="L439"/>
      <c r="M439"/>
    </row>
    <row r="440" spans="1:13">
      <c r="A440"/>
      <c r="B440"/>
      <c r="C440"/>
      <c r="D440"/>
      <c r="E440"/>
      <c r="F440"/>
      <c r="G440"/>
      <c r="H440"/>
      <c r="I440"/>
      <c r="J440"/>
      <c r="K440"/>
      <c r="L440"/>
      <c r="M440"/>
    </row>
    <row r="441" spans="1:13">
      <c r="A441"/>
      <c r="B441"/>
      <c r="C441"/>
      <c r="D441"/>
      <c r="E441"/>
      <c r="F441"/>
      <c r="G441"/>
      <c r="H441"/>
      <c r="I441"/>
      <c r="J441"/>
      <c r="K441"/>
      <c r="L441"/>
      <c r="M441"/>
    </row>
    <row r="442" spans="1:13">
      <c r="A442"/>
      <c r="B442"/>
      <c r="C442"/>
      <c r="D442"/>
      <c r="E442"/>
      <c r="F442"/>
      <c r="G442"/>
      <c r="H442"/>
      <c r="I442"/>
      <c r="J442"/>
      <c r="K442"/>
      <c r="L442"/>
      <c r="M442"/>
    </row>
    <row r="443" spans="1:13">
      <c r="A443"/>
      <c r="B443"/>
      <c r="C443"/>
      <c r="D443"/>
      <c r="E443"/>
      <c r="F443"/>
      <c r="G443"/>
      <c r="H443"/>
      <c r="I443"/>
      <c r="J443"/>
      <c r="K443"/>
      <c r="L443"/>
      <c r="M443"/>
    </row>
    <row r="444" spans="1:13">
      <c r="A444"/>
      <c r="B444"/>
      <c r="C444"/>
      <c r="D444"/>
      <c r="E444"/>
      <c r="F444"/>
      <c r="G444"/>
      <c r="H444"/>
      <c r="I444"/>
      <c r="J444"/>
      <c r="K444"/>
      <c r="L444"/>
      <c r="M444"/>
    </row>
    <row r="445" spans="1:13">
      <c r="A445"/>
      <c r="B445"/>
      <c r="C445"/>
      <c r="D445"/>
      <c r="E445"/>
      <c r="F445"/>
      <c r="G445"/>
      <c r="H445"/>
      <c r="I445"/>
      <c r="J445"/>
      <c r="K445"/>
      <c r="L445"/>
      <c r="M445"/>
    </row>
    <row r="446" spans="1:13">
      <c r="A446"/>
      <c r="B446"/>
      <c r="C446"/>
      <c r="D446"/>
      <c r="E446"/>
      <c r="F446"/>
      <c r="G446"/>
      <c r="H446"/>
      <c r="I446"/>
      <c r="J446"/>
      <c r="K446"/>
      <c r="L446"/>
      <c r="M446"/>
    </row>
    <row r="447" spans="1:13">
      <c r="A447"/>
      <c r="B447"/>
      <c r="C447"/>
      <c r="D447"/>
      <c r="E447"/>
      <c r="F447"/>
      <c r="G447"/>
      <c r="H447"/>
      <c r="I447"/>
      <c r="J447"/>
      <c r="K447"/>
      <c r="L447"/>
      <c r="M447"/>
    </row>
    <row r="448" spans="1:13">
      <c r="A448"/>
      <c r="B448"/>
      <c r="C448"/>
      <c r="D448"/>
      <c r="E448"/>
      <c r="F448"/>
      <c r="G448"/>
      <c r="H448"/>
      <c r="I448"/>
      <c r="J448"/>
      <c r="K448"/>
      <c r="L448"/>
      <c r="M448"/>
    </row>
    <row r="449" spans="1:13">
      <c r="A449"/>
      <c r="B449"/>
      <c r="C449"/>
      <c r="D449"/>
      <c r="E449"/>
      <c r="F449"/>
      <c r="G449"/>
      <c r="H449"/>
      <c r="I449"/>
      <c r="J449"/>
      <c r="K449"/>
      <c r="L449"/>
      <c r="M449"/>
    </row>
    <row r="450" spans="1:13">
      <c r="A450"/>
      <c r="B450"/>
      <c r="C450"/>
      <c r="D450"/>
      <c r="E450"/>
      <c r="F450"/>
      <c r="G450"/>
      <c r="H450"/>
      <c r="I450"/>
      <c r="J450"/>
      <c r="K450"/>
      <c r="L450"/>
      <c r="M450"/>
    </row>
    <row r="451" spans="1:13">
      <c r="A451"/>
      <c r="B451"/>
      <c r="C451"/>
      <c r="D451"/>
      <c r="E451"/>
      <c r="F451"/>
      <c r="G451"/>
      <c r="H451"/>
      <c r="I451"/>
      <c r="J451"/>
      <c r="K451"/>
      <c r="L451"/>
      <c r="M451"/>
    </row>
    <row r="452" spans="1:13">
      <c r="A452"/>
      <c r="B452"/>
      <c r="C452"/>
      <c r="D452"/>
      <c r="E452"/>
      <c r="F452"/>
      <c r="G452"/>
      <c r="H452"/>
      <c r="I452"/>
      <c r="J452"/>
      <c r="K452"/>
      <c r="L452"/>
      <c r="M452"/>
    </row>
    <row r="453" spans="1:13">
      <c r="A453"/>
      <c r="B453"/>
      <c r="C453"/>
      <c r="D453"/>
      <c r="E453"/>
      <c r="F453"/>
      <c r="G453"/>
      <c r="H453"/>
      <c r="I453"/>
      <c r="J453"/>
      <c r="K453"/>
      <c r="L453"/>
      <c r="M453"/>
    </row>
    <row r="454" spans="1:13">
      <c r="A454"/>
      <c r="B454"/>
      <c r="C454"/>
      <c r="D454"/>
      <c r="E454"/>
      <c r="F454"/>
      <c r="G454"/>
      <c r="H454"/>
      <c r="I454"/>
      <c r="J454"/>
      <c r="K454"/>
      <c r="L454"/>
      <c r="M454"/>
    </row>
    <row r="455" spans="1:13">
      <c r="A455"/>
      <c r="B455"/>
      <c r="C455"/>
      <c r="D455"/>
      <c r="E455"/>
      <c r="F455"/>
      <c r="G455"/>
      <c r="H455"/>
      <c r="I455"/>
      <c r="J455"/>
      <c r="K455"/>
      <c r="L455"/>
      <c r="M455"/>
    </row>
    <row r="456" spans="1:13">
      <c r="A456"/>
      <c r="B456"/>
      <c r="C456"/>
      <c r="D456"/>
      <c r="E456"/>
      <c r="F456"/>
      <c r="G456"/>
      <c r="H456"/>
      <c r="I456"/>
      <c r="J456"/>
      <c r="K456"/>
      <c r="L456"/>
      <c r="M456"/>
    </row>
    <row r="457" spans="1:13">
      <c r="A457"/>
      <c r="B457"/>
      <c r="C457"/>
      <c r="D457"/>
      <c r="E457"/>
      <c r="F457"/>
      <c r="G457"/>
      <c r="H457"/>
      <c r="I457"/>
      <c r="J457"/>
      <c r="K457"/>
      <c r="L457"/>
      <c r="M457"/>
    </row>
    <row r="458" spans="1:13">
      <c r="A458"/>
      <c r="B458"/>
      <c r="C458"/>
      <c r="D458"/>
      <c r="E458"/>
      <c r="F458"/>
      <c r="G458"/>
      <c r="H458"/>
      <c r="I458"/>
      <c r="J458"/>
      <c r="K458"/>
      <c r="L458"/>
      <c r="M458"/>
    </row>
    <row r="459" spans="1:13">
      <c r="A459"/>
      <c r="B459"/>
      <c r="C459"/>
      <c r="D459"/>
      <c r="E459"/>
      <c r="F459"/>
      <c r="G459"/>
      <c r="H459"/>
      <c r="I459"/>
      <c r="J459"/>
      <c r="K459"/>
      <c r="L459"/>
      <c r="M459"/>
    </row>
    <row r="460" spans="1:13">
      <c r="A460"/>
      <c r="B460"/>
      <c r="C460"/>
      <c r="D460"/>
      <c r="E460"/>
      <c r="F460"/>
      <c r="G460"/>
      <c r="H460"/>
      <c r="I460"/>
      <c r="J460"/>
      <c r="K460"/>
      <c r="L460"/>
      <c r="M460"/>
    </row>
    <row r="461" spans="1:13">
      <c r="A461"/>
      <c r="B461"/>
      <c r="C461"/>
      <c r="D461"/>
      <c r="E461"/>
      <c r="F461"/>
      <c r="G461"/>
      <c r="H461"/>
      <c r="I461"/>
      <c r="J461"/>
      <c r="K461"/>
      <c r="L461"/>
      <c r="M461"/>
    </row>
    <row r="462" spans="1:13">
      <c r="A462"/>
      <c r="B462"/>
      <c r="C462"/>
      <c r="D462"/>
      <c r="E462"/>
      <c r="F462"/>
      <c r="G462"/>
      <c r="H462"/>
      <c r="I462"/>
      <c r="J462"/>
      <c r="K462"/>
      <c r="L462"/>
      <c r="M462"/>
    </row>
    <row r="463" spans="1:13">
      <c r="A463"/>
      <c r="B463"/>
      <c r="C463"/>
      <c r="D463"/>
      <c r="E463"/>
      <c r="F463"/>
      <c r="G463"/>
      <c r="H463"/>
      <c r="I463"/>
      <c r="J463"/>
      <c r="K463"/>
      <c r="L463"/>
      <c r="M463"/>
    </row>
    <row r="464" spans="1:13">
      <c r="A464"/>
      <c r="B464"/>
      <c r="C464"/>
      <c r="D464"/>
      <c r="E464"/>
      <c r="F464"/>
      <c r="G464"/>
      <c r="H464"/>
      <c r="I464"/>
      <c r="J464"/>
      <c r="K464"/>
      <c r="L464"/>
      <c r="M464"/>
    </row>
    <row r="465" spans="1:13">
      <c r="A465"/>
      <c r="B465"/>
      <c r="C465"/>
      <c r="D465"/>
      <c r="E465"/>
      <c r="F465"/>
      <c r="G465"/>
      <c r="H465"/>
      <c r="I465"/>
      <c r="J465"/>
      <c r="K465"/>
      <c r="L465"/>
      <c r="M465"/>
    </row>
    <row r="466" spans="1:13">
      <c r="A466"/>
      <c r="B466"/>
      <c r="C466"/>
      <c r="D466"/>
      <c r="E466"/>
      <c r="F466"/>
      <c r="G466"/>
      <c r="H466"/>
      <c r="I466"/>
      <c r="J466"/>
      <c r="K466"/>
      <c r="L466"/>
      <c r="M466"/>
    </row>
    <row r="467" spans="1:13">
      <c r="A467"/>
      <c r="B467"/>
      <c r="C467"/>
      <c r="D467"/>
      <c r="E467"/>
      <c r="F467"/>
      <c r="G467"/>
      <c r="H467"/>
      <c r="I467"/>
      <c r="J467"/>
      <c r="K467"/>
      <c r="L467"/>
      <c r="M467"/>
    </row>
    <row r="468" spans="1:13">
      <c r="A468"/>
      <c r="B468"/>
      <c r="C468"/>
      <c r="D468"/>
      <c r="E468"/>
      <c r="F468"/>
      <c r="G468"/>
      <c r="H468"/>
      <c r="I468"/>
      <c r="J468"/>
      <c r="K468"/>
      <c r="L468"/>
      <c r="M468"/>
    </row>
    <row r="469" spans="1:13">
      <c r="A469"/>
      <c r="B469"/>
      <c r="C469"/>
      <c r="D469"/>
      <c r="E469"/>
      <c r="F469"/>
      <c r="G469"/>
      <c r="H469"/>
      <c r="I469"/>
      <c r="J469"/>
      <c r="K469"/>
      <c r="L469"/>
      <c r="M469"/>
    </row>
    <row r="470" spans="1:13">
      <c r="A470"/>
      <c r="B470"/>
      <c r="C470"/>
      <c r="D470"/>
      <c r="E470"/>
      <c r="F470"/>
      <c r="G470"/>
      <c r="H470"/>
      <c r="I470"/>
      <c r="J470"/>
      <c r="K470"/>
      <c r="L470"/>
      <c r="M470"/>
    </row>
    <row r="471" spans="1:13">
      <c r="A471"/>
      <c r="B471"/>
      <c r="C471"/>
      <c r="D471"/>
      <c r="E471"/>
      <c r="F471"/>
      <c r="G471"/>
      <c r="H471"/>
      <c r="I471"/>
      <c r="J471"/>
      <c r="K471"/>
      <c r="L471"/>
      <c r="M471"/>
    </row>
    <row r="472" spans="1:13">
      <c r="A472"/>
      <c r="B472"/>
      <c r="C472"/>
      <c r="D472"/>
      <c r="E472"/>
      <c r="F472"/>
      <c r="G472"/>
      <c r="H472"/>
      <c r="I472"/>
      <c r="J472"/>
      <c r="K472"/>
      <c r="L472"/>
      <c r="M472"/>
    </row>
    <row r="473" spans="1:13">
      <c r="A473"/>
      <c r="B473"/>
      <c r="C473"/>
      <c r="D473"/>
      <c r="E473"/>
      <c r="F473"/>
      <c r="G473"/>
      <c r="H473"/>
      <c r="I473"/>
      <c r="J473"/>
      <c r="K473"/>
      <c r="L473"/>
      <c r="M473"/>
    </row>
    <row r="474" spans="1:13">
      <c r="A474"/>
      <c r="B474"/>
      <c r="C474"/>
      <c r="D474"/>
      <c r="E474"/>
      <c r="F474"/>
      <c r="G474"/>
      <c r="H474"/>
      <c r="I474"/>
      <c r="J474"/>
      <c r="K474"/>
      <c r="L474"/>
      <c r="M474"/>
    </row>
    <row r="475" spans="1:13">
      <c r="A475"/>
      <c r="B475"/>
      <c r="C475"/>
      <c r="D475"/>
      <c r="E475"/>
      <c r="F475"/>
      <c r="G475"/>
      <c r="H475"/>
      <c r="I475"/>
      <c r="J475"/>
      <c r="K475"/>
      <c r="L475"/>
      <c r="M475"/>
    </row>
    <row r="476" spans="1:13">
      <c r="A476"/>
      <c r="B476"/>
      <c r="C476"/>
      <c r="D476"/>
      <c r="E476"/>
      <c r="F476"/>
      <c r="G476"/>
      <c r="H476"/>
      <c r="I476"/>
      <c r="J476"/>
      <c r="K476"/>
      <c r="L476"/>
      <c r="M476"/>
    </row>
    <row r="477" spans="1:13">
      <c r="A477"/>
      <c r="B477"/>
      <c r="C477"/>
      <c r="D477"/>
      <c r="E477"/>
      <c r="F477"/>
      <c r="G477"/>
      <c r="H477"/>
      <c r="I477"/>
      <c r="J477"/>
      <c r="K477"/>
      <c r="L477"/>
      <c r="M477"/>
    </row>
    <row r="478" spans="1:13">
      <c r="A478"/>
      <c r="B478"/>
      <c r="C478"/>
      <c r="D478"/>
      <c r="E478"/>
      <c r="F478"/>
      <c r="G478"/>
      <c r="H478"/>
      <c r="I478"/>
      <c r="J478"/>
      <c r="K478"/>
      <c r="L478"/>
      <c r="M478"/>
    </row>
    <row r="479" spans="1:13">
      <c r="A479"/>
      <c r="B479"/>
      <c r="C479"/>
      <c r="D479"/>
      <c r="E479"/>
      <c r="F479"/>
      <c r="G479"/>
      <c r="H479"/>
      <c r="I479"/>
      <c r="J479"/>
      <c r="K479"/>
      <c r="L479"/>
      <c r="M479"/>
    </row>
    <row r="480" spans="1:13">
      <c r="A480"/>
      <c r="B480"/>
      <c r="C480"/>
      <c r="D480"/>
      <c r="E480"/>
      <c r="F480"/>
      <c r="G480"/>
      <c r="H480"/>
      <c r="I480"/>
      <c r="J480"/>
      <c r="K480"/>
      <c r="L480"/>
      <c r="M480"/>
    </row>
    <row r="481" spans="1:13">
      <c r="A481"/>
      <c r="B481"/>
      <c r="C481"/>
      <c r="D481"/>
      <c r="E481"/>
      <c r="F481"/>
      <c r="G481"/>
      <c r="H481"/>
      <c r="I481"/>
      <c r="J481"/>
      <c r="K481"/>
      <c r="L481"/>
      <c r="M481"/>
    </row>
    <row r="482" spans="1:13">
      <c r="A482"/>
      <c r="B482"/>
      <c r="C482"/>
      <c r="D482"/>
      <c r="E482"/>
      <c r="F482"/>
      <c r="G482"/>
      <c r="H482"/>
      <c r="I482"/>
      <c r="J482"/>
      <c r="K482"/>
      <c r="L482"/>
      <c r="M482"/>
    </row>
    <row r="483" spans="1:13">
      <c r="A483"/>
      <c r="B483"/>
      <c r="C483"/>
      <c r="D483"/>
      <c r="E483"/>
      <c r="F483"/>
      <c r="G483"/>
      <c r="H483"/>
      <c r="I483"/>
      <c r="J483"/>
      <c r="K483"/>
      <c r="L483"/>
      <c r="M483"/>
    </row>
    <row r="484" spans="1:13">
      <c r="A484"/>
      <c r="B484"/>
      <c r="C484"/>
      <c r="D484"/>
      <c r="E484"/>
      <c r="F484"/>
      <c r="G484"/>
      <c r="H484"/>
      <c r="I484"/>
      <c r="J484"/>
      <c r="K484"/>
      <c r="L484"/>
      <c r="M484"/>
    </row>
    <row r="485" spans="1:13">
      <c r="A485"/>
      <c r="B485"/>
      <c r="C485"/>
      <c r="D485"/>
      <c r="E485"/>
      <c r="F485"/>
      <c r="G485"/>
      <c r="H485"/>
      <c r="I485"/>
      <c r="J485"/>
      <c r="K485"/>
      <c r="L485"/>
      <c r="M485"/>
    </row>
    <row r="486" spans="1:13">
      <c r="A486"/>
      <c r="B486"/>
      <c r="C486"/>
      <c r="D486"/>
      <c r="E486"/>
      <c r="F486"/>
      <c r="G486"/>
      <c r="H486"/>
      <c r="I486"/>
      <c r="J486"/>
      <c r="K486"/>
      <c r="L486"/>
      <c r="M486"/>
    </row>
    <row r="487" spans="1:13">
      <c r="A487"/>
      <c r="B487"/>
      <c r="C487"/>
      <c r="D487"/>
      <c r="E487"/>
      <c r="F487"/>
      <c r="G487"/>
      <c r="H487"/>
      <c r="I487"/>
      <c r="J487"/>
      <c r="K487"/>
      <c r="L487"/>
      <c r="M487"/>
    </row>
    <row r="488" spans="1:13">
      <c r="A488"/>
      <c r="B488"/>
      <c r="C488"/>
      <c r="D488"/>
      <c r="E488"/>
      <c r="F488"/>
      <c r="G488"/>
      <c r="H488"/>
      <c r="I488"/>
      <c r="J488"/>
      <c r="K488"/>
      <c r="L488"/>
      <c r="M488"/>
    </row>
    <row r="489" spans="1:13">
      <c r="A489"/>
      <c r="B489"/>
      <c r="C489"/>
      <c r="D489"/>
      <c r="E489"/>
      <c r="F489"/>
      <c r="G489"/>
      <c r="H489"/>
      <c r="I489"/>
      <c r="J489"/>
      <c r="K489"/>
      <c r="L489"/>
      <c r="M489"/>
    </row>
    <row r="490" spans="1:13">
      <c r="A490"/>
      <c r="B490"/>
      <c r="C490"/>
      <c r="D490"/>
      <c r="E490"/>
      <c r="F490"/>
      <c r="G490"/>
      <c r="H490"/>
      <c r="I490"/>
      <c r="J490"/>
      <c r="K490"/>
      <c r="L490"/>
      <c r="M490"/>
    </row>
    <row r="491" spans="1:13">
      <c r="A491"/>
      <c r="B491"/>
      <c r="C491"/>
      <c r="D491"/>
      <c r="E491"/>
      <c r="F491"/>
      <c r="G491"/>
      <c r="H491"/>
      <c r="I491"/>
      <c r="J491"/>
      <c r="K491"/>
      <c r="L491"/>
      <c r="M491"/>
    </row>
    <row r="492" spans="1:13">
      <c r="A492"/>
      <c r="B492"/>
      <c r="C492"/>
      <c r="D492"/>
      <c r="E492"/>
      <c r="F492"/>
      <c r="G492"/>
      <c r="H492"/>
      <c r="I492"/>
      <c r="J492"/>
      <c r="K492"/>
      <c r="L492"/>
      <c r="M492"/>
    </row>
    <row r="493" spans="1:13">
      <c r="A493"/>
      <c r="B493"/>
      <c r="C493"/>
      <c r="D493"/>
      <c r="E493"/>
      <c r="F493"/>
      <c r="G493"/>
      <c r="H493"/>
      <c r="I493"/>
      <c r="J493"/>
      <c r="K493"/>
      <c r="L493"/>
      <c r="M493"/>
    </row>
    <row r="494" spans="1:13">
      <c r="A494"/>
      <c r="B494"/>
      <c r="C494"/>
      <c r="D494"/>
      <c r="E494"/>
      <c r="F494"/>
      <c r="G494"/>
      <c r="H494"/>
      <c r="I494"/>
      <c r="J494"/>
      <c r="K494"/>
      <c r="L494"/>
      <c r="M494"/>
    </row>
    <row r="495" spans="1:13">
      <c r="A495"/>
      <c r="B495"/>
      <c r="C495"/>
      <c r="D495"/>
      <c r="E495"/>
      <c r="F495"/>
      <c r="G495"/>
      <c r="H495"/>
      <c r="I495"/>
      <c r="J495"/>
      <c r="K495"/>
      <c r="L495"/>
      <c r="M495"/>
    </row>
    <row r="496" spans="1:13">
      <c r="A496"/>
      <c r="B496"/>
      <c r="C496"/>
      <c r="D496"/>
      <c r="E496"/>
      <c r="F496"/>
      <c r="G496"/>
      <c r="H496"/>
      <c r="I496"/>
      <c r="J496"/>
      <c r="K496"/>
      <c r="L496"/>
      <c r="M496"/>
    </row>
    <row r="497" spans="1:13">
      <c r="A497"/>
      <c r="B497"/>
      <c r="C497"/>
      <c r="D497"/>
      <c r="E497"/>
      <c r="F497"/>
      <c r="G497"/>
      <c r="H497"/>
      <c r="I497"/>
      <c r="J497"/>
      <c r="K497"/>
      <c r="L497"/>
      <c r="M497"/>
    </row>
    <row r="498" spans="1:13">
      <c r="A498"/>
      <c r="B498"/>
      <c r="C498"/>
      <c r="D498"/>
      <c r="E498"/>
      <c r="F498"/>
      <c r="G498"/>
      <c r="H498"/>
      <c r="I498"/>
      <c r="J498"/>
      <c r="K498"/>
      <c r="L498"/>
      <c r="M498"/>
    </row>
    <row r="499" spans="1:13">
      <c r="A499"/>
      <c r="B499"/>
      <c r="C499"/>
      <c r="D499"/>
      <c r="E499"/>
      <c r="F499"/>
      <c r="G499"/>
      <c r="H499"/>
      <c r="I499"/>
      <c r="J499"/>
      <c r="K499"/>
      <c r="L499"/>
      <c r="M499"/>
    </row>
    <row r="500" spans="1:13">
      <c r="A500"/>
      <c r="B500"/>
      <c r="C500"/>
      <c r="D500"/>
      <c r="E500"/>
      <c r="F500"/>
      <c r="G500"/>
      <c r="H500"/>
      <c r="I500"/>
      <c r="J500"/>
      <c r="K500"/>
      <c r="L500"/>
      <c r="M500"/>
    </row>
    <row r="501" spans="1:13">
      <c r="A501"/>
      <c r="B501"/>
      <c r="C501"/>
      <c r="D501"/>
      <c r="E501"/>
      <c r="F501"/>
      <c r="G501"/>
      <c r="H501"/>
      <c r="I501"/>
      <c r="J501"/>
      <c r="K501"/>
      <c r="L501"/>
      <c r="M501"/>
    </row>
    <row r="502" spans="1:13">
      <c r="A502"/>
      <c r="B502"/>
      <c r="C502"/>
      <c r="D502"/>
      <c r="E502"/>
      <c r="F502"/>
      <c r="G502"/>
      <c r="H502"/>
      <c r="I502"/>
      <c r="J502"/>
      <c r="K502"/>
      <c r="L502"/>
      <c r="M502"/>
    </row>
    <row r="503" spans="1:13">
      <c r="A503"/>
      <c r="B503"/>
      <c r="C503"/>
      <c r="D503"/>
      <c r="E503"/>
      <c r="F503"/>
      <c r="G503"/>
      <c r="H503"/>
      <c r="I503"/>
      <c r="J503"/>
      <c r="K503"/>
      <c r="L503"/>
      <c r="M503"/>
    </row>
    <row r="504" spans="1:13">
      <c r="A504"/>
      <c r="B504"/>
      <c r="C504"/>
      <c r="D504"/>
      <c r="E504"/>
      <c r="F504"/>
      <c r="G504"/>
      <c r="H504"/>
      <c r="I504"/>
      <c r="J504"/>
      <c r="K504"/>
      <c r="L504"/>
      <c r="M504"/>
    </row>
    <row r="505" spans="1:13">
      <c r="A505"/>
      <c r="B505"/>
      <c r="C505"/>
      <c r="D505"/>
      <c r="E505"/>
      <c r="F505"/>
      <c r="G505"/>
      <c r="H505"/>
      <c r="I505"/>
      <c r="J505"/>
      <c r="K505"/>
      <c r="L505"/>
      <c r="M505"/>
    </row>
    <row r="506" spans="1:13">
      <c r="A506"/>
      <c r="B506"/>
      <c r="C506"/>
      <c r="D506"/>
      <c r="E506"/>
      <c r="F506"/>
      <c r="G506"/>
      <c r="H506"/>
      <c r="I506"/>
      <c r="J506"/>
      <c r="K506"/>
      <c r="L506"/>
      <c r="M506"/>
    </row>
    <row r="507" spans="1:13">
      <c r="A507"/>
      <c r="B507"/>
      <c r="C507"/>
      <c r="D507"/>
      <c r="E507"/>
      <c r="F507"/>
      <c r="G507"/>
      <c r="H507"/>
      <c r="I507"/>
      <c r="J507"/>
      <c r="K507"/>
      <c r="L507"/>
      <c r="M507"/>
    </row>
    <row r="508" spans="1:13">
      <c r="A508"/>
      <c r="B508"/>
      <c r="C508"/>
      <c r="D508"/>
      <c r="E508"/>
      <c r="F508"/>
      <c r="G508"/>
      <c r="H508"/>
      <c r="I508"/>
      <c r="J508"/>
      <c r="K508"/>
      <c r="L508"/>
      <c r="M508"/>
    </row>
    <row r="509" spans="1:13">
      <c r="A509"/>
      <c r="B509"/>
      <c r="C509"/>
      <c r="D509"/>
      <c r="E509"/>
      <c r="F509"/>
      <c r="G509"/>
      <c r="H509"/>
      <c r="I509"/>
      <c r="J509"/>
      <c r="K509"/>
      <c r="L509"/>
      <c r="M509"/>
    </row>
    <row r="510" spans="1:13">
      <c r="A510"/>
      <c r="B510"/>
      <c r="C510"/>
      <c r="D510"/>
      <c r="E510"/>
      <c r="F510"/>
      <c r="G510"/>
      <c r="H510"/>
      <c r="I510"/>
      <c r="J510"/>
      <c r="K510"/>
      <c r="L510"/>
      <c r="M510"/>
    </row>
    <row r="511" spans="1:13">
      <c r="A511"/>
      <c r="B511"/>
      <c r="C511"/>
      <c r="D511"/>
      <c r="E511"/>
      <c r="F511"/>
      <c r="G511"/>
      <c r="H511"/>
      <c r="I511"/>
      <c r="J511"/>
      <c r="K511"/>
      <c r="L511"/>
      <c r="M511"/>
    </row>
    <row r="512" spans="1:13">
      <c r="A512"/>
      <c r="B512"/>
      <c r="C512"/>
      <c r="D512"/>
      <c r="E512"/>
      <c r="F512"/>
      <c r="G512"/>
      <c r="H512"/>
      <c r="I512"/>
      <c r="J512"/>
      <c r="K512"/>
      <c r="L512"/>
      <c r="M512"/>
    </row>
    <row r="513" spans="1:13">
      <c r="A513"/>
      <c r="B513"/>
      <c r="C513"/>
      <c r="D513"/>
      <c r="E513"/>
      <c r="F513"/>
      <c r="G513"/>
      <c r="H513"/>
      <c r="I513"/>
      <c r="J513"/>
      <c r="K513"/>
      <c r="L513"/>
      <c r="M513"/>
    </row>
    <row r="514" spans="1:13">
      <c r="A514"/>
      <c r="B514"/>
      <c r="C514"/>
      <c r="D514"/>
      <c r="E514"/>
      <c r="F514"/>
      <c r="G514"/>
      <c r="H514"/>
      <c r="I514"/>
      <c r="J514"/>
      <c r="K514"/>
      <c r="L514"/>
      <c r="M514"/>
    </row>
    <row r="515" spans="1:13">
      <c r="A515"/>
      <c r="B515"/>
      <c r="C515"/>
      <c r="D515"/>
      <c r="E515"/>
      <c r="F515"/>
      <c r="G515"/>
      <c r="H515"/>
      <c r="I515"/>
      <c r="J515"/>
      <c r="K515"/>
      <c r="L515"/>
      <c r="M515"/>
    </row>
    <row r="516" spans="1:13">
      <c r="A516"/>
      <c r="B516"/>
      <c r="C516"/>
      <c r="D516"/>
      <c r="E516"/>
      <c r="F516"/>
      <c r="G516"/>
      <c r="H516"/>
      <c r="I516"/>
      <c r="J516"/>
      <c r="K516"/>
      <c r="L516"/>
      <c r="M516"/>
    </row>
    <row r="517" spans="1:13">
      <c r="A517"/>
      <c r="B517"/>
      <c r="C517"/>
      <c r="D517"/>
      <c r="E517"/>
      <c r="F517"/>
      <c r="G517"/>
      <c r="H517"/>
      <c r="I517"/>
      <c r="J517"/>
      <c r="K517"/>
      <c r="L517"/>
      <c r="M517"/>
    </row>
    <row r="518" spans="1:13">
      <c r="A518"/>
      <c r="B518"/>
      <c r="C518"/>
      <c r="D518"/>
      <c r="E518"/>
      <c r="F518"/>
      <c r="G518"/>
      <c r="H518"/>
      <c r="I518"/>
      <c r="J518"/>
      <c r="K518"/>
      <c r="L518"/>
      <c r="M518"/>
    </row>
    <row r="519" spans="1:13">
      <c r="A519"/>
      <c r="B519"/>
      <c r="C519"/>
      <c r="D519"/>
      <c r="E519"/>
      <c r="F519"/>
      <c r="G519"/>
      <c r="H519"/>
      <c r="I519"/>
      <c r="J519"/>
      <c r="K519"/>
      <c r="L519"/>
      <c r="M519"/>
    </row>
    <row r="520" spans="1:13">
      <c r="A520"/>
      <c r="B520"/>
      <c r="C520"/>
      <c r="D520"/>
      <c r="E520"/>
      <c r="F520"/>
      <c r="G520"/>
      <c r="H520"/>
      <c r="I520"/>
      <c r="J520"/>
      <c r="K520"/>
      <c r="L520"/>
      <c r="M520"/>
    </row>
    <row r="521" spans="1:13">
      <c r="A521"/>
      <c r="B521"/>
      <c r="C521"/>
      <c r="D521"/>
      <c r="E521"/>
      <c r="F521"/>
      <c r="G521"/>
      <c r="H521"/>
      <c r="I521"/>
      <c r="J521"/>
      <c r="K521"/>
      <c r="L521"/>
      <c r="M521"/>
    </row>
    <row r="522" spans="1:13">
      <c r="A522"/>
      <c r="B522"/>
      <c r="C522"/>
      <c r="D522"/>
      <c r="E522"/>
      <c r="F522"/>
      <c r="G522"/>
      <c r="H522"/>
      <c r="I522"/>
      <c r="J522"/>
      <c r="K522"/>
      <c r="L522"/>
      <c r="M522"/>
    </row>
    <row r="523" spans="1:13">
      <c r="A523"/>
      <c r="B523"/>
      <c r="C523"/>
      <c r="D523"/>
      <c r="E523"/>
      <c r="F523"/>
      <c r="G523"/>
      <c r="H523"/>
      <c r="I523"/>
      <c r="J523"/>
      <c r="K523"/>
      <c r="L523"/>
      <c r="M523"/>
    </row>
    <row r="524" spans="1:13">
      <c r="A524"/>
      <c r="B524"/>
      <c r="C524"/>
      <c r="D524"/>
      <c r="E524"/>
      <c r="F524"/>
      <c r="G524"/>
      <c r="H524"/>
      <c r="I524"/>
      <c r="J524"/>
      <c r="K524"/>
      <c r="L524"/>
      <c r="M524"/>
    </row>
    <row r="525" spans="1:13">
      <c r="A525"/>
      <c r="B525"/>
      <c r="C525"/>
      <c r="D525"/>
      <c r="E525"/>
      <c r="F525"/>
      <c r="G525"/>
      <c r="H525"/>
      <c r="I525"/>
      <c r="J525"/>
      <c r="K525"/>
      <c r="L525"/>
      <c r="M525"/>
    </row>
    <row r="526" spans="1:13">
      <c r="A526"/>
      <c r="B526"/>
      <c r="C526"/>
      <c r="D526"/>
      <c r="E526"/>
      <c r="F526"/>
      <c r="G526"/>
      <c r="H526"/>
      <c r="I526"/>
      <c r="J526"/>
      <c r="K526"/>
      <c r="L526"/>
      <c r="M526"/>
    </row>
    <row r="527" spans="1:13">
      <c r="A527"/>
      <c r="B527"/>
      <c r="C527"/>
      <c r="D527"/>
      <c r="E527"/>
      <c r="F527"/>
      <c r="G527"/>
      <c r="H527"/>
      <c r="I527"/>
      <c r="J527"/>
      <c r="K527"/>
      <c r="L527"/>
      <c r="M527"/>
    </row>
    <row r="528" spans="1:13">
      <c r="A528"/>
      <c r="B528"/>
      <c r="C528"/>
      <c r="D528"/>
      <c r="E528"/>
      <c r="F528"/>
      <c r="G528"/>
      <c r="H528"/>
      <c r="I528"/>
      <c r="J528"/>
      <c r="K528"/>
      <c r="L528"/>
      <c r="M528"/>
    </row>
    <row r="529" spans="1:13">
      <c r="A529"/>
      <c r="B529"/>
      <c r="C529"/>
      <c r="D529"/>
      <c r="E529"/>
      <c r="F529"/>
      <c r="G529"/>
      <c r="H529"/>
      <c r="I529"/>
      <c r="J529"/>
      <c r="K529"/>
      <c r="L529"/>
      <c r="M529"/>
    </row>
    <row r="530" spans="1:13">
      <c r="A530"/>
      <c r="B530"/>
      <c r="C530"/>
      <c r="D530"/>
      <c r="E530"/>
      <c r="F530"/>
      <c r="G530"/>
      <c r="H530"/>
      <c r="I530"/>
      <c r="J530"/>
      <c r="K530"/>
      <c r="L530"/>
      <c r="M530"/>
    </row>
    <row r="531" spans="1:13">
      <c r="A531"/>
      <c r="B531"/>
      <c r="C531"/>
      <c r="D531"/>
      <c r="E531"/>
      <c r="F531"/>
      <c r="G531"/>
      <c r="H531"/>
      <c r="I531"/>
      <c r="J531"/>
      <c r="K531"/>
      <c r="L531"/>
      <c r="M531"/>
    </row>
    <row r="532" spans="1:13">
      <c r="A532"/>
      <c r="B532"/>
      <c r="C532"/>
      <c r="D532"/>
      <c r="E532"/>
      <c r="F532"/>
      <c r="G532"/>
      <c r="H532"/>
      <c r="I532"/>
      <c r="J532"/>
      <c r="K532"/>
      <c r="L532"/>
      <c r="M532"/>
    </row>
    <row r="533" spans="1:13">
      <c r="A533"/>
      <c r="B533"/>
      <c r="C533"/>
      <c r="D533"/>
      <c r="E533"/>
      <c r="F533"/>
      <c r="G533"/>
      <c r="H533"/>
      <c r="I533"/>
      <c r="J533"/>
      <c r="K533"/>
      <c r="L533"/>
      <c r="M533"/>
    </row>
    <row r="534" spans="1:13">
      <c r="A534"/>
      <c r="B534"/>
      <c r="C534"/>
      <c r="D534"/>
      <c r="E534"/>
      <c r="F534"/>
      <c r="G534"/>
      <c r="H534"/>
      <c r="I534"/>
      <c r="J534"/>
      <c r="K534"/>
      <c r="L534"/>
      <c r="M534"/>
    </row>
    <row r="535" spans="1:13">
      <c r="A535"/>
      <c r="B535"/>
      <c r="C535"/>
      <c r="D535"/>
      <c r="E535"/>
      <c r="F535"/>
      <c r="G535"/>
      <c r="H535"/>
      <c r="I535"/>
      <c r="J535"/>
      <c r="K535"/>
      <c r="L535"/>
      <c r="M535"/>
    </row>
  </sheetData>
  <mergeCells count="21">
    <mergeCell ref="A1:F1"/>
    <mergeCell ref="E7:E19"/>
    <mergeCell ref="K1:L1"/>
    <mergeCell ref="B3:M4"/>
    <mergeCell ref="D5:D19"/>
    <mergeCell ref="E5:L6"/>
    <mergeCell ref="K2:L2"/>
    <mergeCell ref="J8:J19"/>
    <mergeCell ref="A2:F2"/>
    <mergeCell ref="G8:G19"/>
    <mergeCell ref="A39:M39"/>
    <mergeCell ref="A38:M38"/>
    <mergeCell ref="H10:H19"/>
    <mergeCell ref="I10:I19"/>
    <mergeCell ref="F8:F19"/>
    <mergeCell ref="M5:M19"/>
    <mergeCell ref="C5:C19"/>
    <mergeCell ref="A3:A19"/>
    <mergeCell ref="L10:L19"/>
    <mergeCell ref="G7:L7"/>
    <mergeCell ref="K10:K19"/>
  </mergeCells>
  <phoneticPr fontId="0" type="noConversion"/>
  <hyperlinks>
    <hyperlink ref="K1:L1" location="'Spis tablic     List of tables'!A99" display="Powrót do spisu tablic"/>
    <hyperlink ref="K2:L2" location="'Spis tablic     List of tables'!A99" display="Return to list of tables"/>
  </hyperlinks>
  <pageMargins left="0.39370078740157483" right="0.39370078740157483" top="0.19685039370078741" bottom="0.19685039370078741" header="0.31496062992125984" footer="0.31496062992125984"/>
  <pageSetup paperSize="9"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96</vt:i4>
      </vt:variant>
      <vt:variant>
        <vt:lpstr>Zakresy nazwane</vt:lpstr>
      </vt:variant>
      <vt:variant>
        <vt:i4>51</vt:i4>
      </vt:variant>
    </vt:vector>
  </HeadingPairs>
  <TitlesOfParts>
    <vt:vector size="147" baseType="lpstr">
      <vt:lpstr>Spis tablic     List of tables</vt:lpstr>
      <vt:lpstr>Tabl.1CZ.1</vt:lpstr>
      <vt:lpstr>Tabl.1CZ.2</vt:lpstr>
      <vt:lpstr>Tabl.1CZ.3</vt:lpstr>
      <vt:lpstr>Tabl.1CZ.4</vt:lpstr>
      <vt:lpstr>Tabl.1CZ.5</vt:lpstr>
      <vt:lpstr>Tabl. 2</vt:lpstr>
      <vt:lpstr>Tabl.3CZ.1</vt:lpstr>
      <vt:lpstr>Tabl.3CZ.2</vt:lpstr>
      <vt:lpstr>Tabl.3CZ.3</vt:lpstr>
      <vt:lpstr>Tabl.3CZ.4</vt:lpstr>
      <vt:lpstr>Tabl.4CZ.1</vt:lpstr>
      <vt:lpstr>Tabl.4CZ.2</vt:lpstr>
      <vt:lpstr>Tabl.5CZ.1</vt:lpstr>
      <vt:lpstr>Tabl.5CZ.2</vt:lpstr>
      <vt:lpstr>Tabl.6</vt:lpstr>
      <vt:lpstr>Tabl.7CZ.1</vt:lpstr>
      <vt:lpstr>Tabl.7CZ.2</vt:lpstr>
      <vt:lpstr>Tabl.8</vt:lpstr>
      <vt:lpstr>Tabl.9</vt:lpstr>
      <vt:lpstr>Tabl.10CZ.1</vt:lpstr>
      <vt:lpstr>Tabl.10CZ.2</vt:lpstr>
      <vt:lpstr>Tabl.11</vt:lpstr>
      <vt:lpstr>Tabl.12CZ.1</vt:lpstr>
      <vt:lpstr>Tabl.12CZ.2</vt:lpstr>
      <vt:lpstr>Tabl. 13CZ.1</vt:lpstr>
      <vt:lpstr>Tabl. 13CZ.2</vt:lpstr>
      <vt:lpstr>Tabl. 13CZ.3</vt:lpstr>
      <vt:lpstr>Tabl. 14CZ.1 </vt:lpstr>
      <vt:lpstr>Tabl.14CZ.2</vt:lpstr>
      <vt:lpstr>Tabl.14CZ.3</vt:lpstr>
      <vt:lpstr>Tabl.15</vt:lpstr>
      <vt:lpstr>Tabl.16CZ.1</vt:lpstr>
      <vt:lpstr>Tabl.16CZ.2</vt:lpstr>
      <vt:lpstr>Tabl.17</vt:lpstr>
      <vt:lpstr>Tabl.18CZ.1</vt:lpstr>
      <vt:lpstr>Tabl.18CZ.2</vt:lpstr>
      <vt:lpstr>Tabl.18CZ.3</vt:lpstr>
      <vt:lpstr>Tabl.19</vt:lpstr>
      <vt:lpstr>Tabl.20</vt:lpstr>
      <vt:lpstr>Tabl.21</vt:lpstr>
      <vt:lpstr>Tabl.22CZ.1</vt:lpstr>
      <vt:lpstr>Tabl.22CZ.2</vt:lpstr>
      <vt:lpstr>Tabl.23</vt:lpstr>
      <vt:lpstr>Tabl.24CZ.1</vt:lpstr>
      <vt:lpstr>Tabl.24CZ.2</vt:lpstr>
      <vt:lpstr>Tabl.25CZ.1</vt:lpstr>
      <vt:lpstr>Tabl.25CZ.2</vt:lpstr>
      <vt:lpstr>Tabl.26CZ.1</vt:lpstr>
      <vt:lpstr>Tabl.26CZ.2</vt:lpstr>
      <vt:lpstr>Tabl.26CZ.3</vt:lpstr>
      <vt:lpstr>Tabl.26CZ.4</vt:lpstr>
      <vt:lpstr>Tabl.27CZ.1</vt:lpstr>
      <vt:lpstr>Tabl.27CZ.2</vt:lpstr>
      <vt:lpstr>Tabl.27CZ.3</vt:lpstr>
      <vt:lpstr>Tabl.28</vt:lpstr>
      <vt:lpstr>Tabl.29CZ.1</vt:lpstr>
      <vt:lpstr>Tabl.29CZ.2</vt:lpstr>
      <vt:lpstr>Tabl.30CZ.1</vt:lpstr>
      <vt:lpstr>Tabl.30CZ.2</vt:lpstr>
      <vt:lpstr>Tabl.31CZ.1</vt:lpstr>
      <vt:lpstr>Tabl.31CZ.2</vt:lpstr>
      <vt:lpstr>Tabl.31CZ.3</vt:lpstr>
      <vt:lpstr>Tabl.31CZ.4</vt:lpstr>
      <vt:lpstr>Tabl.31CZ.5</vt:lpstr>
      <vt:lpstr>Tabl.32</vt:lpstr>
      <vt:lpstr>Tabl.33CZ.1</vt:lpstr>
      <vt:lpstr>Tabl.33CZ.2</vt:lpstr>
      <vt:lpstr>Tabl.34CZ.1</vt:lpstr>
      <vt:lpstr>Tabl.34CZ.2</vt:lpstr>
      <vt:lpstr>Tabl.35</vt:lpstr>
      <vt:lpstr>Tabl.36CZ.1</vt:lpstr>
      <vt:lpstr>Tabl.36CZ.2</vt:lpstr>
      <vt:lpstr>Tabl.37</vt:lpstr>
      <vt:lpstr>Tabl.38</vt:lpstr>
      <vt:lpstr>Tabl.39</vt:lpstr>
      <vt:lpstr>Tabl.40CZ.1</vt:lpstr>
      <vt:lpstr>Tabl.40CZ.2</vt:lpstr>
      <vt:lpstr>Tabl.41CZ.1</vt:lpstr>
      <vt:lpstr>Tabl.41CZ.2</vt:lpstr>
      <vt:lpstr>Tabl. 42</vt:lpstr>
      <vt:lpstr>Tabl.43CZ.1</vt:lpstr>
      <vt:lpstr>Tabl.43CZ.1A</vt:lpstr>
      <vt:lpstr>Tabl.43CZ.2</vt:lpstr>
      <vt:lpstr>Tabl.43CZ.2A</vt:lpstr>
      <vt:lpstr>Tabl.44CZ.1</vt:lpstr>
      <vt:lpstr>Tabl.44CZ.2</vt:lpstr>
      <vt:lpstr>Tabl.44CZ.3</vt:lpstr>
      <vt:lpstr>Tabl.44CZ.4 </vt:lpstr>
      <vt:lpstr>Tabl.45CZ.1</vt:lpstr>
      <vt:lpstr>Tabl.45CZ.2</vt:lpstr>
      <vt:lpstr>Tabl.45CZ.3</vt:lpstr>
      <vt:lpstr>Tabl.45CZ.4</vt:lpstr>
      <vt:lpstr>Tabl.45CZ.5</vt:lpstr>
      <vt:lpstr>Tabl.45CZ.6</vt:lpstr>
      <vt:lpstr>Tabl.45CZ.7</vt:lpstr>
      <vt:lpstr>Tabl.11!Obszar_wydruku</vt:lpstr>
      <vt:lpstr>Tabl.12CZ.1!Obszar_wydruku</vt:lpstr>
      <vt:lpstr>Tabl.12CZ.2!Obszar_wydruku</vt:lpstr>
      <vt:lpstr>Tabl.19!Obszar_wydruku</vt:lpstr>
      <vt:lpstr>Tabl.1CZ.1!Obszar_wydruku</vt:lpstr>
      <vt:lpstr>Tabl.1CZ.2!Obszar_wydruku</vt:lpstr>
      <vt:lpstr>Tabl.1CZ.3!Obszar_wydruku</vt:lpstr>
      <vt:lpstr>Tabl.1CZ.4!Obszar_wydruku</vt:lpstr>
      <vt:lpstr>Tabl.1CZ.5!Obszar_wydruku</vt:lpstr>
      <vt:lpstr>Tabl.22CZ.1!Obszar_wydruku</vt:lpstr>
      <vt:lpstr>Tabl.22CZ.2!Obszar_wydruku</vt:lpstr>
      <vt:lpstr>Tabl.23!Obszar_wydruku</vt:lpstr>
      <vt:lpstr>Tabl.25CZ.1!Obszar_wydruku</vt:lpstr>
      <vt:lpstr>Tabl.25CZ.2!Obszar_wydruku</vt:lpstr>
      <vt:lpstr>Tabl.26CZ.1!Obszar_wydruku</vt:lpstr>
      <vt:lpstr>Tabl.26CZ.2!Obszar_wydruku</vt:lpstr>
      <vt:lpstr>Tabl.26CZ.3!Obszar_wydruku</vt:lpstr>
      <vt:lpstr>Tabl.26CZ.4!Obszar_wydruku</vt:lpstr>
      <vt:lpstr>Tabl.27CZ.1!Obszar_wydruku</vt:lpstr>
      <vt:lpstr>Tabl.27CZ.2!Obszar_wydruku</vt:lpstr>
      <vt:lpstr>Tabl.27CZ.3!Obszar_wydruku</vt:lpstr>
      <vt:lpstr>Tabl.31CZ.1!Obszar_wydruku</vt:lpstr>
      <vt:lpstr>Tabl.31CZ.2!Obszar_wydruku</vt:lpstr>
      <vt:lpstr>Tabl.31CZ.3!Obszar_wydruku</vt:lpstr>
      <vt:lpstr>Tabl.31CZ.4!Obszar_wydruku</vt:lpstr>
      <vt:lpstr>Tabl.31CZ.5!Obszar_wydruku</vt:lpstr>
      <vt:lpstr>Tabl.35!Obszar_wydruku</vt:lpstr>
      <vt:lpstr>Tabl.40CZ.1!Obszar_wydruku</vt:lpstr>
      <vt:lpstr>Tabl.40CZ.2!Obszar_wydruku</vt:lpstr>
      <vt:lpstr>Tabl.41CZ.1!Obszar_wydruku</vt:lpstr>
      <vt:lpstr>Tabl.41CZ.2!Obszar_wydruku</vt:lpstr>
      <vt:lpstr>Tabl.43CZ.1!Obszar_wydruku</vt:lpstr>
      <vt:lpstr>Tabl.43CZ.2!Obszar_wydruku</vt:lpstr>
      <vt:lpstr>Tabl.43CZ.2A!Obszar_wydruku</vt:lpstr>
      <vt:lpstr>Tabl.44CZ.1!Obszar_wydruku</vt:lpstr>
      <vt:lpstr>Tabl.44CZ.2!Obszar_wydruku</vt:lpstr>
      <vt:lpstr>Tabl.44CZ.3!Obszar_wydruku</vt:lpstr>
      <vt:lpstr>'Tabl.44CZ.4 '!Obszar_wydruku</vt:lpstr>
      <vt:lpstr>Tabl.45CZ.1!Obszar_wydruku</vt:lpstr>
      <vt:lpstr>Tabl.45CZ.2!Obszar_wydruku</vt:lpstr>
      <vt:lpstr>Tabl.45CZ.3!Obszar_wydruku</vt:lpstr>
      <vt:lpstr>Tabl.45CZ.4!Obszar_wydruku</vt:lpstr>
      <vt:lpstr>Tabl.45CZ.5!Obszar_wydruku</vt:lpstr>
      <vt:lpstr>Tabl.45CZ.6!Obszar_wydruku</vt:lpstr>
      <vt:lpstr>Tabl.45CZ.7!Obszar_wydruku</vt:lpstr>
      <vt:lpstr>Tabl.4CZ.2!Obszar_wydruku</vt:lpstr>
      <vt:lpstr>Tabl.5CZ.2!Obszar_wydruku</vt:lpstr>
      <vt:lpstr>Tabl.6!Obszar_wydruku</vt:lpstr>
      <vt:lpstr>Tabl.7CZ.1!Obszar_wydruku</vt:lpstr>
      <vt:lpstr>Tabl.7CZ.2!Obszar_wydruku</vt:lpstr>
      <vt:lpstr>'Tabl. 13CZ.1'!TABL.14I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Gołojuch Elżbieta</dc:creator>
  <cp:lastModifiedBy>Stachańczyk Aneta</cp:lastModifiedBy>
  <cp:lastPrinted>2018-11-28T19:18:31Z</cp:lastPrinted>
  <dcterms:created xsi:type="dcterms:W3CDTF">2011-08-16T06:32:54Z</dcterms:created>
  <dcterms:modified xsi:type="dcterms:W3CDTF">2018-11-29T06:11:09Z</dcterms:modified>
</cp:coreProperties>
</file>